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f\Documents\_VYKRESY\2022_JIH_OBRADNI_SIN\"/>
    </mc:Choice>
  </mc:AlternateContent>
  <bookViews>
    <workbookView xWindow="0" yWindow="0" windowWidth="0" windowHeight="0"/>
  </bookViews>
  <sheets>
    <sheet name="Rekapitulace stavby" sheetId="1" r:id="rId1"/>
    <sheet name="SO02 - Oprava přístupové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'SO02 - Oprava přístupové ...'!$C$96:$K$478</definedName>
    <definedName name="_xlnm.Print_Area" localSheetId="1">'SO02 - Oprava přístupové ...'!$C$4:$J$39,'SO02 - Oprava přístupové ...'!$C$45:$J$78,'SO02 - Oprava přístupové ...'!$C$84:$K$478</definedName>
    <definedName name="_xlnm.Print_Titles" localSheetId="1">'SO02 - Oprava přístupové ...'!$96:$96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77"/>
  <c r="BH477"/>
  <c r="BG477"/>
  <c r="BF477"/>
  <c r="T477"/>
  <c r="T476"/>
  <c r="R477"/>
  <c r="R476"/>
  <c r="P477"/>
  <c r="P476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T463"/>
  <c r="R464"/>
  <c r="R463"/>
  <c r="P464"/>
  <c r="P463"/>
  <c r="BI460"/>
  <c r="BH460"/>
  <c r="BG460"/>
  <c r="BF460"/>
  <c r="T460"/>
  <c r="R460"/>
  <c r="P460"/>
  <c r="BI458"/>
  <c r="BH458"/>
  <c r="BG458"/>
  <c r="BF458"/>
  <c r="T458"/>
  <c r="R458"/>
  <c r="P458"/>
  <c r="BI448"/>
  <c r="BH448"/>
  <c r="BG448"/>
  <c r="BF448"/>
  <c r="T448"/>
  <c r="T435"/>
  <c r="R448"/>
  <c r="P448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08"/>
  <c r="BH408"/>
  <c r="BG408"/>
  <c r="BF408"/>
  <c r="T408"/>
  <c r="R408"/>
  <c r="P408"/>
  <c r="BI396"/>
  <c r="BH396"/>
  <c r="BG396"/>
  <c r="BF396"/>
  <c r="T396"/>
  <c r="R396"/>
  <c r="P396"/>
  <c r="BI391"/>
  <c r="BH391"/>
  <c r="BG391"/>
  <c r="BF391"/>
  <c r="T391"/>
  <c r="R391"/>
  <c r="P391"/>
  <c r="BI378"/>
  <c r="BH378"/>
  <c r="BG378"/>
  <c r="BF378"/>
  <c r="T378"/>
  <c r="R378"/>
  <c r="P378"/>
  <c r="BI370"/>
  <c r="BH370"/>
  <c r="BG370"/>
  <c r="BF370"/>
  <c r="T370"/>
  <c r="R370"/>
  <c r="P370"/>
  <c r="BI368"/>
  <c r="BH368"/>
  <c r="BG368"/>
  <c r="BF368"/>
  <c r="T368"/>
  <c r="R368"/>
  <c r="P368"/>
  <c r="BI363"/>
  <c r="BH363"/>
  <c r="BG363"/>
  <c r="BF363"/>
  <c r="T363"/>
  <c r="R363"/>
  <c r="P363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28"/>
  <c r="BH328"/>
  <c r="BG328"/>
  <c r="BF328"/>
  <c r="T328"/>
  <c r="R328"/>
  <c r="P328"/>
  <c r="BI321"/>
  <c r="BH321"/>
  <c r="BG321"/>
  <c r="BF321"/>
  <c r="T321"/>
  <c r="R321"/>
  <c r="P321"/>
  <c r="BI314"/>
  <c r="BH314"/>
  <c r="BG314"/>
  <c r="BF314"/>
  <c r="T314"/>
  <c r="R314"/>
  <c r="P314"/>
  <c r="BI307"/>
  <c r="BH307"/>
  <c r="BG307"/>
  <c r="BF307"/>
  <c r="T307"/>
  <c r="R307"/>
  <c r="P307"/>
  <c r="BI300"/>
  <c r="BH300"/>
  <c r="BG300"/>
  <c r="BF300"/>
  <c r="T300"/>
  <c r="R300"/>
  <c r="P300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26"/>
  <c r="BH226"/>
  <c r="BG226"/>
  <c r="BF226"/>
  <c r="T226"/>
  <c r="R226"/>
  <c r="P226"/>
  <c r="BI218"/>
  <c r="BH218"/>
  <c r="BG218"/>
  <c r="BF218"/>
  <c r="T218"/>
  <c r="R218"/>
  <c r="P218"/>
  <c r="BI206"/>
  <c r="BH206"/>
  <c r="BG206"/>
  <c r="BF206"/>
  <c r="T206"/>
  <c r="R206"/>
  <c r="P206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61"/>
  <c r="BH161"/>
  <c r="BG161"/>
  <c r="BF161"/>
  <c r="T161"/>
  <c r="R161"/>
  <c r="P161"/>
  <c r="BI155"/>
  <c r="BH155"/>
  <c r="BG155"/>
  <c r="BF155"/>
  <c r="T155"/>
  <c r="R155"/>
  <c r="P155"/>
  <c r="BI147"/>
  <c r="BH147"/>
  <c r="BG147"/>
  <c r="BF147"/>
  <c r="T147"/>
  <c r="R147"/>
  <c r="P147"/>
  <c r="BI139"/>
  <c r="BH139"/>
  <c r="BG139"/>
  <c r="BF139"/>
  <c r="T139"/>
  <c r="R139"/>
  <c r="P139"/>
  <c r="BI131"/>
  <c r="BH131"/>
  <c r="BG131"/>
  <c r="BF131"/>
  <c r="T131"/>
  <c r="R131"/>
  <c r="P131"/>
  <c r="BI123"/>
  <c r="BH123"/>
  <c r="BG123"/>
  <c r="BF123"/>
  <c r="T123"/>
  <c r="R123"/>
  <c r="P123"/>
  <c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T99"/>
  <c r="R100"/>
  <c r="R99"/>
  <c r="P100"/>
  <c r="P99"/>
  <c r="J94"/>
  <c r="J93"/>
  <c r="F93"/>
  <c r="F91"/>
  <c r="E89"/>
  <c r="J55"/>
  <c r="J54"/>
  <c r="F54"/>
  <c r="F52"/>
  <c r="E50"/>
  <c r="J18"/>
  <c r="E18"/>
  <c r="F55"/>
  <c r="J17"/>
  <c r="J12"/>
  <c r="J91"/>
  <c r="E7"/>
  <c r="E87"/>
  <c i="1" r="L50"/>
  <c r="AM50"/>
  <c r="AM49"/>
  <c r="L49"/>
  <c r="AM47"/>
  <c r="L47"/>
  <c r="L45"/>
  <c r="L44"/>
  <c i="2" r="J300"/>
  <c r="J114"/>
  <c r="J328"/>
  <c r="BK307"/>
  <c r="BK391"/>
  <c r="J440"/>
  <c r="J192"/>
  <c r="BK251"/>
  <c r="BK286"/>
  <c r="J248"/>
  <c r="BK350"/>
  <c r="J477"/>
  <c r="J426"/>
  <c r="J260"/>
  <c r="J368"/>
  <c r="J355"/>
  <c r="J139"/>
  <c r="J391"/>
  <c r="J448"/>
  <c r="J428"/>
  <c r="BK123"/>
  <c r="BK328"/>
  <c r="J430"/>
  <c r="BK280"/>
  <c r="J253"/>
  <c r="J314"/>
  <c i="1" r="AS54"/>
  <c i="2" r="J193"/>
  <c r="BK218"/>
  <c r="BK278"/>
  <c r="BK355"/>
  <c r="BK186"/>
  <c r="J307"/>
  <c r="J245"/>
  <c r="BK464"/>
  <c r="BK314"/>
  <c r="BK139"/>
  <c r="J265"/>
  <c r="J422"/>
  <c r="J280"/>
  <c r="BK422"/>
  <c r="J396"/>
  <c r="J278"/>
  <c r="BK396"/>
  <c r="BK474"/>
  <c r="BK106"/>
  <c r="J111"/>
  <c r="J362"/>
  <c r="BK282"/>
  <c r="J269"/>
  <c r="BK155"/>
  <c r="J378"/>
  <c r="J338"/>
  <c r="BK430"/>
  <c r="J186"/>
  <c r="BK467"/>
  <c r="J464"/>
  <c r="J335"/>
  <c r="BK343"/>
  <c r="BK245"/>
  <c r="BK111"/>
  <c r="J188"/>
  <c r="J161"/>
  <c r="BK362"/>
  <c r="J270"/>
  <c r="BK469"/>
  <c r="BK147"/>
  <c r="J155"/>
  <c r="BK368"/>
  <c r="BK198"/>
  <c r="BK270"/>
  <c r="BK300"/>
  <c r="BK100"/>
  <c r="J181"/>
  <c r="J106"/>
  <c r="BK321"/>
  <c r="J218"/>
  <c r="J206"/>
  <c r="J241"/>
  <c r="BK448"/>
  <c r="J255"/>
  <c r="J251"/>
  <c r="BK193"/>
  <c r="BK253"/>
  <c r="J432"/>
  <c r="BK206"/>
  <c r="BK472"/>
  <c r="J460"/>
  <c r="BK426"/>
  <c r="BK378"/>
  <c r="BK408"/>
  <c r="J100"/>
  <c r="BK265"/>
  <c r="J343"/>
  <c r="J469"/>
  <c r="J282"/>
  <c r="BK188"/>
  <c r="BK458"/>
  <c r="J370"/>
  <c r="BK460"/>
  <c r="J363"/>
  <c r="J147"/>
  <c r="BK241"/>
  <c r="BK131"/>
  <c r="BK269"/>
  <c r="J243"/>
  <c r="BK260"/>
  <c r="BK181"/>
  <c r="J123"/>
  <c r="BK436"/>
  <c r="J474"/>
  <c r="J350"/>
  <c r="J198"/>
  <c r="J321"/>
  <c r="J131"/>
  <c r="J436"/>
  <c r="BK161"/>
  <c r="J274"/>
  <c r="J264"/>
  <c r="BK440"/>
  <c r="J458"/>
  <c r="BK274"/>
  <c r="BK192"/>
  <c r="BK255"/>
  <c r="BK363"/>
  <c r="BK264"/>
  <c r="BK226"/>
  <c r="BK114"/>
  <c r="BK370"/>
  <c r="J472"/>
  <c r="BK432"/>
  <c r="BK243"/>
  <c r="BK248"/>
  <c r="J467"/>
  <c r="J286"/>
  <c r="J408"/>
  <c r="BK477"/>
  <c r="BK335"/>
  <c r="J226"/>
  <c r="BK338"/>
  <c r="BK428"/>
  <c l="1" r="T471"/>
  <c r="P435"/>
  <c r="R435"/>
  <c r="BK160"/>
  <c r="J160"/>
  <c r="J65"/>
  <c r="P240"/>
  <c r="R285"/>
  <c r="BK466"/>
  <c r="J466"/>
  <c r="J75"/>
  <c r="P160"/>
  <c r="T240"/>
  <c r="P250"/>
  <c r="T250"/>
  <c r="BK259"/>
  <c r="R259"/>
  <c r="P466"/>
  <c r="BK105"/>
  <c r="J105"/>
  <c r="J62"/>
  <c r="P122"/>
  <c r="R122"/>
  <c r="R240"/>
  <c r="P285"/>
  <c r="R457"/>
  <c r="R466"/>
  <c r="P105"/>
  <c r="P98"/>
  <c r="BK122"/>
  <c r="J122"/>
  <c r="J64"/>
  <c r="T122"/>
  <c r="BK240"/>
  <c r="J240"/>
  <c r="J66"/>
  <c r="BK250"/>
  <c r="J250"/>
  <c r="J67"/>
  <c r="R250"/>
  <c r="P259"/>
  <c r="T259"/>
  <c r="P457"/>
  <c r="R471"/>
  <c r="T105"/>
  <c r="T160"/>
  <c r="T285"/>
  <c r="BK471"/>
  <c r="J471"/>
  <c r="J76"/>
  <c r="R105"/>
  <c r="R160"/>
  <c r="BK285"/>
  <c r="J285"/>
  <c r="J70"/>
  <c r="BK457"/>
  <c r="J457"/>
  <c r="J73"/>
  <c r="T457"/>
  <c r="T466"/>
  <c r="P471"/>
  <c r="BK99"/>
  <c r="J99"/>
  <c r="J61"/>
  <c r="BK113"/>
  <c r="J113"/>
  <c r="J63"/>
  <c r="BK463"/>
  <c r="J463"/>
  <c r="J74"/>
  <c r="BK435"/>
  <c r="J435"/>
  <c r="J71"/>
  <c r="BK476"/>
  <c r="J476"/>
  <c r="J77"/>
  <c r="F94"/>
  <c r="BE161"/>
  <c r="BE193"/>
  <c r="BE218"/>
  <c r="BE243"/>
  <c r="BE260"/>
  <c r="BE264"/>
  <c r="BE300"/>
  <c r="BE307"/>
  <c r="BE335"/>
  <c r="BE338"/>
  <c r="BE343"/>
  <c r="BE448"/>
  <c r="J52"/>
  <c r="BE114"/>
  <c r="BE188"/>
  <c r="BE241"/>
  <c r="BE280"/>
  <c r="BE286"/>
  <c r="BE363"/>
  <c r="BE368"/>
  <c r="BE370"/>
  <c r="BE422"/>
  <c r="BE426"/>
  <c r="BE469"/>
  <c r="BE472"/>
  <c r="BE350"/>
  <c r="BE355"/>
  <c r="BE362"/>
  <c r="BE396"/>
  <c r="BE464"/>
  <c r="BE106"/>
  <c r="BE206"/>
  <c r="BE226"/>
  <c r="BE245"/>
  <c r="BE253"/>
  <c r="BE428"/>
  <c r="BE123"/>
  <c r="BE186"/>
  <c r="BE198"/>
  <c r="BE251"/>
  <c r="BE269"/>
  <c r="BE270"/>
  <c r="BE321"/>
  <c r="BE328"/>
  <c r="BE378"/>
  <c r="BE391"/>
  <c r="BE436"/>
  <c r="BE440"/>
  <c r="BE458"/>
  <c r="BE460"/>
  <c r="BE477"/>
  <c r="BE100"/>
  <c r="BE111"/>
  <c r="BE155"/>
  <c r="BE192"/>
  <c r="BE255"/>
  <c r="BE265"/>
  <c r="BE274"/>
  <c r="BE282"/>
  <c r="BE430"/>
  <c r="BE432"/>
  <c r="E48"/>
  <c r="BE131"/>
  <c r="BE139"/>
  <c r="BE147"/>
  <c r="BE181"/>
  <c r="BE248"/>
  <c r="BE278"/>
  <c r="BE314"/>
  <c r="BE408"/>
  <c r="BE467"/>
  <c r="BE474"/>
  <c r="J34"/>
  <c i="1" r="AW55"/>
  <c i="2" r="F35"/>
  <c i="1" r="BB55"/>
  <c r="BB54"/>
  <c r="AX54"/>
  <c i="2" r="F37"/>
  <c i="1" r="BD55"/>
  <c r="BD54"/>
  <c r="W33"/>
  <c i="2" r="F36"/>
  <c i="1" r="BC55"/>
  <c r="BC54"/>
  <c r="W32"/>
  <c i="2" r="F34"/>
  <c i="1" r="BA55"/>
  <c r="BA54"/>
  <c r="W30"/>
  <c i="2" l="1" r="T98"/>
  <c r="T456"/>
  <c r="R98"/>
  <c r="P258"/>
  <c r="R258"/>
  <c r="P456"/>
  <c r="R456"/>
  <c r="T258"/>
  <c r="T97"/>
  <c r="BK258"/>
  <c r="J258"/>
  <c r="J68"/>
  <c r="J259"/>
  <c r="J69"/>
  <c r="BK456"/>
  <c r="J456"/>
  <c r="J72"/>
  <c r="BK98"/>
  <c r="J98"/>
  <c r="J60"/>
  <c i="1" r="W31"/>
  <c r="AY54"/>
  <c i="2" r="F33"/>
  <c i="1" r="AZ55"/>
  <c r="AZ54"/>
  <c r="W29"/>
  <c r="AW54"/>
  <c r="AK30"/>
  <c i="2" r="J33"/>
  <c i="1" r="AV55"/>
  <c r="AT55"/>
  <c i="2" l="1" r="R97"/>
  <c r="P97"/>
  <c i="1" r="AU55"/>
  <c i="2" r="BK97"/>
  <c r="J97"/>
  <c i="1" r="AU54"/>
  <c i="2" r="J30"/>
  <c i="1" r="AG55"/>
  <c r="AG54"/>
  <c r="AK26"/>
  <c r="AV54"/>
  <c r="AK29"/>
  <c r="AK35"/>
  <c i="2" l="1" r="J39"/>
  <c r="J5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<sst xmlns="http://schemas.openxmlformats.org/spreadsheetml/2006/main">
  <si>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</si>
  <si>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</si>
  <si>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</si>
  <si>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</si>
  <si>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</si>
  <si>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{dd10c26e-9254-47c3-ab2f-78936d0e02c0}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</si>
  <si>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</si>
  <si>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</si>
  <si>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</si>
  <si>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</si>
  <si>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</si>
  <si>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</si>
  <si>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</si>
  <si>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</si>
  <si>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2022/05/03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</si>
  <si>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</si>
  <si>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</si>
  <si>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vstupního schodiště do obřadní síně a přístupové rampy do budovy C</t>
  </si>
  <si>
    <t>KSO:</t>
  </si>
  <si>
    <t/>
  </si>
  <si>
    <t>CC-CZ:</t>
  </si>
  <si>
    <t>Místo:</t>
  </si>
  <si>
    <t>Ostrava</t>
  </si>
  <si>
    <t>Datum:</t>
  </si>
  <si>
    <t>15. 4. 2022</t>
  </si>
  <si>
    <t>Zadavatel:</t>
  </si>
  <si>
    <t>IČ:</t>
  </si>
  <si>
    <t>Úřad městské obvodu Jih, Horní 3, Ostrava Hrabůvks</t>
  </si>
  <si>
    <t>DIČ:</t>
  </si>
  <si>
    <t>Uchazeč:</t>
  </si>
  <si>
    <t>Vyplň údaj</t>
  </si>
  <si>
    <t>Projektant:</t>
  </si>
  <si>
    <t>Framos v.o.s., Koněvova 92, Ostrava Heřmanice</t>
  </si>
  <si>
    <t>True</t>
  </si>
  <si>
    <t>Zpracovatel:</t>
  </si>
  <si>
    <t>Ing. Petr Fraš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</si>
  <si>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</si>
  <si>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</si>
  <si>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</si>
  <si>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</si>
  <si>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</si>
  <si>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</si>
  <si>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</si>
  <si>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</si>
  <si>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</si>
  <si>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</si>
  <si>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</si>
  <si>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</si>
  <si>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</si>
  <si>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</si>
  <si>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</si>
  <si>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</si>
  <si>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</si>
  <si>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</si>
  <si>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</si>
  <si>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</si>
  <si>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</si>
  <si>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</si>
  <si>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</si>
  <si>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</si>
  <si>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</si>
  <si>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</si>
  <si>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</si>
  <si>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</si>
  <si>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</si>
  <si>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</si>
  <si>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</si>
  <si>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</si>
  <si>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</si>
  <si>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</si>
  <si>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</si>
  <si>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</si>
  <si>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</si>
  <si>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</si>
  <si>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</si>
  <si>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</si>
  <si>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</si>
  <si>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</si>
  <si>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Oprava přístupové rampy do budovy C</t>
  </si>
  <si>
    <t>STA</t>
  </si>
  <si>
    <t>1</t>
  </si>
  <si>
    <t>{faca6b5b-b24b-44f5-8dc7-1cad37efe0f3}</t>
  </si>
  <si>
    <t>2</t>
  </si>
  <si>
    <t>KRYCÍ LIST SOUPISU PRACÍ</t>
  </si>
  <si>
    <t>Objekt:</t>
  </si>
  <si>
    <t>SO02 - Oprava přístupové rampy do budovy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</si>
  <si>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</si>
  <si>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</si>
  <si>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</si>
  <si>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</si>
  <si>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</si>
  <si>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</si>
  <si>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</si>
  <si>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</si>
  <si>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</si>
  <si>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</si>
  <si>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</si>
  <si>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</si>
  <si>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</si>
  <si>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</si>
  <si>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</si>
  <si>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 xml:space="preserve">    783 - Dokončovací práce - nátěry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</si>
  <si>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</si>
  <si>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</si>
  <si>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</si>
  <si>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</si>
  <si>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</si>
  <si>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</si>
  <si>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</si>
  <si>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</si>
  <si>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</si>
  <si>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</si>
  <si>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</si>
  <si>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</si>
  <si>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</si>
  <si>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</si>
  <si>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</si>
  <si>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</si>
  <si>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</si>
  <si>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</si>
  <si>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</si>
  <si>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</si>
  <si>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</si>
  <si>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</si>
  <si>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</si>
  <si>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</si>
  <si>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</si>
  <si>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tvarovek_x000d_
Rozebráno s opatrností pro další použití</t>
  </si>
  <si>
    <t>m2</t>
  </si>
  <si>
    <t>CS ÚRS 2022 01</t>
  </si>
  <si>
    <t>4</t>
  </si>
  <si>
    <t>1629106930</t>
  </si>
  <si>
    <t>Online PSC</t>
  </si>
  <si>
    <t>https://podminky.urs.cz/item/CS_URS_2022_01/113106121</t>
  </si>
  <si>
    <t>VV</t>
  </si>
  <si>
    <t>TZ, D.2 - 102 půdorys, 103-105 svislé řezy</t>
  </si>
  <si>
    <t>Skladba S07</t>
  </si>
  <si>
    <t>0,5*(13,7+0,5+7+16,2)</t>
  </si>
  <si>
    <t>3</t>
  </si>
  <si>
    <t>Svislé a kompletní konstrukce</t>
  </si>
  <si>
    <t>348262421</t>
  </si>
  <si>
    <t>Systém suchého zdění ukončení stěny zákrytovou deskou lepenou mrazuvzdorným lepidlem, velikosti 500x300x70 mm přírodní (šedou)</t>
  </si>
  <si>
    <t>kus</t>
  </si>
  <si>
    <t>-969828907</t>
  </si>
  <si>
    <t>https://podminky.urs.cz/item/CS_URS_2022_01/348262421</t>
  </si>
  <si>
    <t>Skladba S05</t>
  </si>
  <si>
    <t>94</t>
  </si>
  <si>
    <t>3R01</t>
  </si>
  <si>
    <t>Oprava trhliny zábradlí - dl. 600 mm:_x000d_
Vyčištění + proříznutí_x000d_
Vyplnění epoxidovou sanační hmotou_x000d_
Překrytí lepidlem a perlinkou_x000d_
Doplnění fasády_x000d_
Nátěr viz skladba S06</t>
  </si>
  <si>
    <t>KUS</t>
  </si>
  <si>
    <t>Vlastní</t>
  </si>
  <si>
    <t>1232655083</t>
  </si>
  <si>
    <t>5</t>
  </si>
  <si>
    <t>Komunikace pozemní</t>
  </si>
  <si>
    <t>566401111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</si>
  <si>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0,06 do 0,08 m3/m2</t>
  </si>
  <si>
    <t>777517485</t>
  </si>
  <si>
    <t>https://podminky.urs.cz/item/CS_URS_2022_01/566401111</t>
  </si>
  <si>
    <t>Skladba S08</t>
  </si>
  <si>
    <t>0,7*10,7</t>
  </si>
  <si>
    <t>Součet</t>
  </si>
  <si>
    <t>6</t>
  </si>
  <si>
    <t>Úpravy povrchů, podlahy a osazování výplní</t>
  </si>
  <si>
    <t>622131111</t>
  </si>
  <si>
    <t>Podkladní a spojovací vrstva vnějších omítaných ploch polymercementový spojovací můstek nanášený ručně stěn</t>
  </si>
  <si>
    <t>1008638097</t>
  </si>
  <si>
    <t>https://podminky.urs.cz/item/CS_URS_2022_01/622131111</t>
  </si>
  <si>
    <t>Skladba S09</t>
  </si>
  <si>
    <t>1,6*(12,67+16,1)</t>
  </si>
  <si>
    <t>(3,93+5,33)*0,96</t>
  </si>
  <si>
    <t>36,05</t>
  </si>
  <si>
    <t>622131121</t>
  </si>
  <si>
    <t>Podkladní a spojovací vrstva vnějších omítaných ploch penetrace nanášená ručně stěn</t>
  </si>
  <si>
    <t>1083368427</t>
  </si>
  <si>
    <t>https://podminky.urs.cz/item/CS_URS_2022_01/622131121</t>
  </si>
  <si>
    <t>7</t>
  </si>
  <si>
    <t>622142001</t>
  </si>
  <si>
    <t>Potažení vnějších ploch pletivem v ploše nebo pruzích, na plném podkladu sklovláknitým vtlačením do tmelu stěn</t>
  </si>
  <si>
    <t>-131547332</t>
  </si>
  <si>
    <t>https://podminky.urs.cz/item/CS_URS_2022_01/622142001</t>
  </si>
  <si>
    <t>8</t>
  </si>
  <si>
    <t>622511112</t>
  </si>
  <si>
    <t>Omítka tenkovrstvá akrylátová vnějších ploch probarvená bez penetrace mozaiková střednězrnná stěn</t>
  </si>
  <si>
    <t>906760263</t>
  </si>
  <si>
    <t>https://podminky.urs.cz/item/CS_URS_2022_01/622511112</t>
  </si>
  <si>
    <t>9</t>
  </si>
  <si>
    <t>637211112</t>
  </si>
  <si>
    <t>Okapový chodník z dlaždic betonových se zalitím spár cementovou maltou do cementové malty MC-10, tl. dlaždic 60 mm_x000d_
Budou použity vybourané stávající tvárnice, předpoklad 10% nových tvárnic</t>
  </si>
  <si>
    <t>-555554477</t>
  </si>
  <si>
    <t>https://podminky.urs.cz/item/CS_URS_2022_01/637211112</t>
  </si>
  <si>
    <t>Ostatní konstrukce a práce, bourání</t>
  </si>
  <si>
    <t>10</t>
  </si>
  <si>
    <t>629995101</t>
  </si>
  <si>
    <t>Očištění vnějších ploch tlakovou vodou omytím</t>
  </si>
  <si>
    <t>298923003</t>
  </si>
  <si>
    <t>https://podminky.urs.cz/item/CS_URS_2022_01/629995101</t>
  </si>
  <si>
    <t>Skladba S04</t>
  </si>
  <si>
    <t>1,5*14+1,45*14,53+1,48*9,1+1,62*2,7+1,36*1,04+1,66*1,95</t>
  </si>
  <si>
    <t>8*1,4*0,3</t>
  </si>
  <si>
    <t>9*1,36*0,3</t>
  </si>
  <si>
    <t>8*1,4*0,2</t>
  </si>
  <si>
    <t>9*1,36*0,2</t>
  </si>
  <si>
    <t>0,22*(12,67+16,23+6,95+3,32+5,33+2,31)</t>
  </si>
  <si>
    <t>Skladby S06</t>
  </si>
  <si>
    <t>(1,2+1,05+1,8)*(14,01+16,01+6,37)</t>
  </si>
  <si>
    <t>3,33*(1,2+1,05)</t>
  </si>
  <si>
    <t>5,33*(1,2+1,05)+8,8*2+15,6</t>
  </si>
  <si>
    <t>11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</si>
  <si>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</si>
  <si>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</si>
  <si>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m</t>
  </si>
  <si>
    <t>-2113668731</t>
  </si>
  <si>
    <t>https://podminky.urs.cz/item/CS_URS_2022_01/935111111</t>
  </si>
  <si>
    <t>10,7</t>
  </si>
  <si>
    <t>12</t>
  </si>
  <si>
    <t>M</t>
  </si>
  <si>
    <t>59227029</t>
  </si>
  <si>
    <t>žlabovka příkopová betonová 500x680x60mm</t>
  </si>
  <si>
    <t>1465380620</t>
  </si>
  <si>
    <t>11*0,2</t>
  </si>
  <si>
    <t>13</t>
  </si>
  <si>
    <t>953941411</t>
  </si>
  <si>
    <t>Osazení drobných kovových výrobků bez jejich dodání s vysekáním kapes pro upevňovací prvky se zazděním, zabetonováním nebo zalitím železných ventilací s neoddělenou žaluzií, plochy do 0,10 m2</t>
  </si>
  <si>
    <t>1880472714</t>
  </si>
  <si>
    <t>https://podminky.urs.cz/item/CS_URS_2022_01/953941411</t>
  </si>
  <si>
    <t>Specifikace Z06</t>
  </si>
  <si>
    <t>14</t>
  </si>
  <si>
    <t>42972917</t>
  </si>
  <si>
    <t>žaluzie protidešťová s pevnými lamelami, nerez, 315x315mm</t>
  </si>
  <si>
    <t>-1693907588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</si>
  <si>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</si>
  <si>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mm_x000d_
Bourání bude provedeno s opatrností vzhledem ke zpětnému použití betonových žlabovek</t>
  </si>
  <si>
    <t>-1328681248</t>
  </si>
  <si>
    <t>https://podminky.urs.cz/item/CS_URS_2022_01/966008211</t>
  </si>
  <si>
    <t>16</t>
  </si>
  <si>
    <t>978036391</t>
  </si>
  <si>
    <t>Otlučení omítek z umělého kamene vnějších ploch s vyškrabáním spar zdiva, s očištěním povrchu, v rozsahu přes 100 %, cčetně podkladní vrstvy a perlinky</t>
  </si>
  <si>
    <t>-1098588945</t>
  </si>
  <si>
    <t>https://podminky.urs.cz/item/CS_URS_2022_01/978036391</t>
  </si>
  <si>
    <t>17</t>
  </si>
  <si>
    <t>985112131</t>
  </si>
  <si>
    <t>Odsekání degradovaného betonu rubu kleneb a podlah, tloušťky do 10 mm</t>
  </si>
  <si>
    <t>1325831064</t>
  </si>
  <si>
    <t>https://podminky.urs.cz/item/CS_URS_2022_01/985112131</t>
  </si>
  <si>
    <t>18</t>
  </si>
  <si>
    <t>985311111</t>
  </si>
  <si>
    <t>Reprofilace betonu sanačními maltami na cementové bázi ručně stěn, tloušťky do 10 mm</t>
  </si>
  <si>
    <t>1434683148</t>
  </si>
  <si>
    <t>https://podminky.urs.cz/item/CS_URS_2022_01/985311111</t>
  </si>
  <si>
    <t>19</t>
  </si>
  <si>
    <t>985311311</t>
  </si>
  <si>
    <t>Reprofilace betonu sanačními maltami na cementové bázi ručně rubu kleneb a podlah, tloušťky do 10 mm</t>
  </si>
  <si>
    <t>-1004392824</t>
  </si>
  <si>
    <t>https://podminky.urs.cz/item/CS_URS_2022_01/985311311</t>
  </si>
  <si>
    <t>0,1*88,3</t>
  </si>
  <si>
    <t>0,1*21,74</t>
  </si>
  <si>
    <t>997</t>
  </si>
  <si>
    <t>Přesun sutě</t>
  </si>
  <si>
    <t>20</t>
  </si>
  <si>
    <t>997013211</t>
  </si>
  <si>
    <t>Vnitrostaveništní doprava suti a vybouraných hmot vodorovně do 50 m svisle ručně pro budovy a haly výšky do 6 m</t>
  </si>
  <si>
    <t>t</t>
  </si>
  <si>
    <t>687683982</t>
  </si>
  <si>
    <t>https://podminky.urs.cz/item/CS_URS_2022_01/997013211</t>
  </si>
  <si>
    <t>997013501</t>
  </si>
  <si>
    <t>Odvoz suti a vybouraných hmot na skládku nebo meziskládku se složením, na vzdálenost do 1 km</t>
  </si>
  <si>
    <t>CS ÚRS 2021 02</t>
  </si>
  <si>
    <t>-66597662</t>
  </si>
  <si>
    <t>https://podminky.urs.cz/item/CS_URS_2021_02/997013501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</si>
  <si>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</si>
  <si>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</si>
  <si>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</si>
  <si>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1601747189</t>
  </si>
  <si>
    <t>https://podminky.urs.cz/item/CS_URS_2021_02/997013509</t>
  </si>
  <si>
    <t>23,385*10 'Přepočtené koeficientem množství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</si>
  <si>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</si>
  <si>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</si>
  <si>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</si>
  <si>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-239275442</t>
  </si>
  <si>
    <t>https://podminky.urs.cz/item/CS_URS_2021_02/997013631</t>
  </si>
  <si>
    <t>998</t>
  </si>
  <si>
    <t>Přesun hmot</t>
  </si>
  <si>
    <t>24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</si>
  <si>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</si>
  <si>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</si>
  <si>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-456774497</t>
  </si>
  <si>
    <t>https://podminky.urs.cz/item/CS_URS_2022_01/998011001</t>
  </si>
  <si>
    <t>25</t>
  </si>
  <si>
    <t>998011018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</si>
  <si>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</si>
  <si>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637311419</t>
  </si>
  <si>
    <t>https://podminky.urs.cz/item/CS_URS_2022_01/998011018</t>
  </si>
  <si>
    <t>26</t>
  </si>
  <si>
    <t>998011019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</si>
  <si>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</si>
  <si>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-507097246</t>
  </si>
  <si>
    <t>https://podminky.urs.cz/item/CS_URS_2022_01/998011019</t>
  </si>
  <si>
    <t>23,58*3 'Přepočtené koeficientem množství</t>
  </si>
  <si>
    <t>PSV</t>
  </si>
  <si>
    <t>Práce a dodávky PSV</t>
  </si>
  <si>
    <t>767</t>
  </si>
  <si>
    <t>Konstrukce zámečnické</t>
  </si>
  <si>
    <t>27</t>
  </si>
  <si>
    <t>767165111</t>
  </si>
  <si>
    <t>Montáž zábradlí rovného madel z trubek nebo tenkostěnných profilů šroubováním</t>
  </si>
  <si>
    <t>1592802500</t>
  </si>
  <si>
    <t>https://podminky.urs.cz/item/CS_URS_2022_01/767165111</t>
  </si>
  <si>
    <t>Spesifikace Z05</t>
  </si>
  <si>
    <t>102,6</t>
  </si>
  <si>
    <t>28</t>
  </si>
  <si>
    <t>RMAT0002</t>
  </si>
  <si>
    <t>nerezové madlo dle specifikace Z04</t>
  </si>
  <si>
    <t>32</t>
  </si>
  <si>
    <t>1098847021</t>
  </si>
  <si>
    <t>29</t>
  </si>
  <si>
    <t>767640222</t>
  </si>
  <si>
    <t>Montáž dveří ocelových nebo hliníkových vchodových dvoukřídlové s nadsvětlíkem</t>
  </si>
  <si>
    <t>-1804992948</t>
  </si>
  <si>
    <t>https://podminky.urs.cz/item/CS_URS_2022_01/767640222</t>
  </si>
  <si>
    <t>Specifikace Z03</t>
  </si>
  <si>
    <t>30</t>
  </si>
  <si>
    <t>RMAT0001</t>
  </si>
  <si>
    <t>vchodové dveře z hliníkových profilů dle specifikace Z03</t>
  </si>
  <si>
    <t>1937770833</t>
  </si>
  <si>
    <t>31</t>
  </si>
  <si>
    <t>767641805</t>
  </si>
  <si>
    <t>Demontáž dveřních zárubní odřezáním od upevnění, plochy dveří přes 2,5 do 4,5 m2</t>
  </si>
  <si>
    <t>2114189593</t>
  </si>
  <si>
    <t>https://podminky.urs.cz/item/CS_URS_2022_01/767641805</t>
  </si>
  <si>
    <t>767691822</t>
  </si>
  <si>
    <t>Ostatní práce - vyvěšení nebo zavěšení kovových křídel s případným uložením a opětovným zavěšením po provedení stavebních změn dveří, plochy do 2 m2</t>
  </si>
  <si>
    <t>866674435</t>
  </si>
  <si>
    <t>https://podminky.urs.cz/item/CS_URS_2022_01/767691822</t>
  </si>
  <si>
    <t>33</t>
  </si>
  <si>
    <t>998767101</t>
  </si>
  <si>
    <t>Přesun hmot pro zámečnické konstrukce stanovený z hmotnosti přesunovaného materiálu vodorovná dopravní vzdálenost do 50 m v objektech výšky do 6 m</t>
  </si>
  <si>
    <t>2058073813</t>
  </si>
  <si>
    <t>https://podminky.urs.cz/item/CS_URS_2022_01/998767101</t>
  </si>
  <si>
    <t>34</t>
  </si>
  <si>
    <t>998767194</t>
  </si>
  <si>
    <t>Přesun hmot pro zámečnické konstrukce stanovený z hmotnosti přesunovaného materiálu Příplatek k cenám za zvětšený přesun přes vymezenou největší dopravní vzdálenost do 1000 m</t>
  </si>
  <si>
    <t>1976862375</t>
  </si>
  <si>
    <t>https://podminky.urs.cz/item/CS_URS_2022_01/998767194</t>
  </si>
  <si>
    <t>35</t>
  </si>
  <si>
    <t>998767199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</si>
  <si>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</si>
  <si>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-640105734</t>
  </si>
  <si>
    <t>https://podminky.urs.cz/item/CS_URS_2022_01/998767199</t>
  </si>
  <si>
    <t>0,713*20 'Přepočtené koeficientem množství</t>
  </si>
  <si>
    <t>771</t>
  </si>
  <si>
    <t>Podlahy z dlaždic</t>
  </si>
  <si>
    <t>36</t>
  </si>
  <si>
    <t>771121011</t>
  </si>
  <si>
    <t>Příprava podkladu před provedením dlažby nátěr penetrační na podlahu</t>
  </si>
  <si>
    <t>-357371982</t>
  </si>
  <si>
    <t>https://podminky.urs.cz/item/CS_URS_2022_01/771121011</t>
  </si>
  <si>
    <t>37</t>
  </si>
  <si>
    <t>771271812</t>
  </si>
  <si>
    <t>Demontáž obkladů schodišť z dlaždic keramických kladených do malty stupnic přes 250 do 350 mm</t>
  </si>
  <si>
    <t>913109259</t>
  </si>
  <si>
    <t>https://podminky.urs.cz/item/CS_URS_2022_01/771271812</t>
  </si>
  <si>
    <t>8*1,4</t>
  </si>
  <si>
    <t>9*1,36</t>
  </si>
  <si>
    <t>38</t>
  </si>
  <si>
    <t>771271832</t>
  </si>
  <si>
    <t>Demontáž obkladů schodišť z dlaždic keramických kladených do malty podstupnic do 250 mm</t>
  </si>
  <si>
    <t>286820194</t>
  </si>
  <si>
    <t>https://podminky.urs.cz/item/CS_URS_2022_01/771271832</t>
  </si>
  <si>
    <t>39</t>
  </si>
  <si>
    <t>771274113</t>
  </si>
  <si>
    <t>Montáž obkladů stupnic z dlaždic teracových flexibilní lepidlo š přes 250 do 300 mm</t>
  </si>
  <si>
    <t>-1090993835</t>
  </si>
  <si>
    <t>https://podminky.urs.cz/item/CS_URS_2022_01/771274113</t>
  </si>
  <si>
    <t>40</t>
  </si>
  <si>
    <t>771274123</t>
  </si>
  <si>
    <t>Montáž obkladů stupnic z dlaždic protiskluzných teracových flexibilní lepidlo š přes 250 do 300 mm</t>
  </si>
  <si>
    <t>957983734</t>
  </si>
  <si>
    <t>https://podminky.urs.cz/item/CS_URS_2022_01/771274123</t>
  </si>
  <si>
    <t>8*1,4*0,4</t>
  </si>
  <si>
    <t>9*1,36*0,4</t>
  </si>
  <si>
    <t>41</t>
  </si>
  <si>
    <t>771274242</t>
  </si>
  <si>
    <t>Montáž obkladů schodišť z dlaždic keramických lepených flexibilním lepidlem podstupnic protiskluzních nebo reliéfních, výšky přes 150 do 200 mm</t>
  </si>
  <si>
    <t>-421141815</t>
  </si>
  <si>
    <t>https://podminky.urs.cz/item/CS_URS_2022_01/771274242</t>
  </si>
  <si>
    <t>42</t>
  </si>
  <si>
    <t>592475041</t>
  </si>
  <si>
    <t>dlaždice teracová tryskaná impregnovaná 400x400x20mm - schodišťová hrana</t>
  </si>
  <si>
    <t>765356133</t>
  </si>
  <si>
    <t>9,376*2</t>
  </si>
  <si>
    <t>18,752*1,1 'Přepočtené koeficientem množství</t>
  </si>
  <si>
    <t>43</t>
  </si>
  <si>
    <t>771471810</t>
  </si>
  <si>
    <t>Demontáž soklíků z dlaždic keramických kladených do malty rovných</t>
  </si>
  <si>
    <t>-663003673</t>
  </si>
  <si>
    <t>https://podminky.urs.cz/item/CS_URS_2022_01/771471810</t>
  </si>
  <si>
    <t>14+14+14,53+16+6,1+6,73+3,1+5,1+2,43+1,66+1,66+1,95+1,04</t>
  </si>
  <si>
    <t>44</t>
  </si>
  <si>
    <t>771471830</t>
  </si>
  <si>
    <t>Demontáž soklíků z dlaždic keramických kladených do malty schodišťových</t>
  </si>
  <si>
    <t>-782966488</t>
  </si>
  <si>
    <t>https://podminky.urs.cz/item/CS_URS_2022_01/771471830</t>
  </si>
  <si>
    <t>(0,27+0,36)*9*2</t>
  </si>
  <si>
    <t>(0,25+0,4)*8*2</t>
  </si>
  <si>
    <t>45</t>
  </si>
  <si>
    <t>771474113</t>
  </si>
  <si>
    <t>Montáž soklů z dlaždic teracových rovných flexibilní lepidlo v přes 90 do 120 mm</t>
  </si>
  <si>
    <t>-1959553935</t>
  </si>
  <si>
    <t>https://podminky.urs.cz/item/CS_URS_2022_01/771474113</t>
  </si>
  <si>
    <t>46</t>
  </si>
  <si>
    <t>771474133</t>
  </si>
  <si>
    <t>Montáž soklů z dlaždic teracových lepených flexibilním lepidlem schodišťových stupňovitých, výšky přes 90 do 120 mm</t>
  </si>
  <si>
    <t>738707949</t>
  </si>
  <si>
    <t>https://podminky.urs.cz/item/CS_URS_2022_01/771474133</t>
  </si>
  <si>
    <t>47</t>
  </si>
  <si>
    <t>59247495</t>
  </si>
  <si>
    <t>soklík teracový tryskaný 400x 100x 20mm</t>
  </si>
  <si>
    <t>1141361883</t>
  </si>
  <si>
    <t>48</t>
  </si>
  <si>
    <t>771554112</t>
  </si>
  <si>
    <t>Montáž podlah z dlaždic teracových lepených flexibilním lepidlem přes 6 do 9 ks/ m2</t>
  </si>
  <si>
    <t>-87539950</t>
  </si>
  <si>
    <t>https://podminky.urs.cz/item/CS_URS_2022_01/771554112</t>
  </si>
  <si>
    <t>49</t>
  </si>
  <si>
    <t>59247504</t>
  </si>
  <si>
    <t>dlaždice teracová tryskaná impregnovaná 400x400x20mm</t>
  </si>
  <si>
    <t>-1868960694</t>
  </si>
  <si>
    <t>64,562*1,1 'Přepočtené koeficientem množství</t>
  </si>
  <si>
    <t>50</t>
  </si>
  <si>
    <t>771591115</t>
  </si>
  <si>
    <t>Podlahy - dokončovací práce spárování silikonem</t>
  </si>
  <si>
    <t>-536465051</t>
  </si>
  <si>
    <t>https://podminky.urs.cz/item/CS_URS_2022_01/771591115</t>
  </si>
  <si>
    <t>(0,27+0,36)*9*2*2</t>
  </si>
  <si>
    <t>(0,25+0,4)*8*2*2</t>
  </si>
  <si>
    <t>(14+14+14,53+16+6,1+6,73+3,1+5,1+2,43+1,66+1,66+1,95+1,04)*2</t>
  </si>
  <si>
    <t>51</t>
  </si>
  <si>
    <t>771R01</t>
  </si>
  <si>
    <t>Příplatek za použití lepidla s funkcí hydroizolační stěrky, příplatek za dvojitou vrstvu lepidla</t>
  </si>
  <si>
    <t>-469305638</t>
  </si>
  <si>
    <t>52</t>
  </si>
  <si>
    <t>771571810</t>
  </si>
  <si>
    <t>Demontáž podlah z dlaždic keramických kladených do malty</t>
  </si>
  <si>
    <t>760902600</t>
  </si>
  <si>
    <t>https://podminky.urs.cz/item/CS_URS_2022_01/771571810</t>
  </si>
  <si>
    <t>53</t>
  </si>
  <si>
    <t>771592011</t>
  </si>
  <si>
    <t>Čištění vnitřních ploch po položení dlažby podlah nebo schodišť chemickými prostředky</t>
  </si>
  <si>
    <t>-1768523317</t>
  </si>
  <si>
    <t>https://podminky.urs.cz/item/CS_URS_2022_01/771592011</t>
  </si>
  <si>
    <t>54</t>
  </si>
  <si>
    <t>772991422</t>
  </si>
  <si>
    <t>Impregnační nátěr nově položených teraco dlažeb včetně základní čištění dvouvrstvý</t>
  </si>
  <si>
    <t>1746565883</t>
  </si>
  <si>
    <t>https://podminky.urs.cz/item/CS_URS_2022_01/772991422</t>
  </si>
  <si>
    <t>55</t>
  </si>
  <si>
    <t>771161011</t>
  </si>
  <si>
    <t>Příprava podkladu před provedením dlažby montáž profilu dilatační spáry v rovině dlažby_x000d_
Včetně řezání betonu_x000d_
Včetně těsnící systémové pásky</t>
  </si>
  <si>
    <t>-814313673</t>
  </si>
  <si>
    <t>https://podminky.urs.cz/item/CS_URS_2022_01/771161011</t>
  </si>
  <si>
    <t>Dle specifikace Z4</t>
  </si>
  <si>
    <t>56</t>
  </si>
  <si>
    <t>59054167</t>
  </si>
  <si>
    <t>profil dilatační dle specifikace Z2</t>
  </si>
  <si>
    <t>39318076</t>
  </si>
  <si>
    <t>8*1,1 'Přepočtené koeficientem množství</t>
  </si>
  <si>
    <t>57</t>
  </si>
  <si>
    <t>998771101</t>
  </si>
  <si>
    <t>Přesun hmot pro podlahy z dlaždic stanovený z hmotnosti přesunovaného materiálu vodorovná dopravní vzdálenost do 50 m v objektech výšky do 6 m</t>
  </si>
  <si>
    <t>1459105043</t>
  </si>
  <si>
    <t>https://podminky.urs.cz/item/CS_URS_2022_01/998771101</t>
  </si>
  <si>
    <t>58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</si>
  <si>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</si>
  <si>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</si>
  <si>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-2029039729</t>
  </si>
  <si>
    <t>https://podminky.urs.cz/item/CS_URS_2022_01/998771194</t>
  </si>
  <si>
    <t>59</t>
  </si>
  <si>
    <t>998771199</t>
  </si>
  <si>
    <t>Přesun hmot pro podlahy z dlaždic stanovený z hmotnosti přesunovaného materiálu Příplatek k ceně za zvětšený přesun přes vymezenou největší dopravní vzdálenost za každých dalších i započatých 1000 m</t>
  </si>
  <si>
    <t>-355786872</t>
  </si>
  <si>
    <t>https://podminky.urs.cz/item/CS_URS_2022_01/998771199</t>
  </si>
  <si>
    <t>0,216*20 'Přepočtené koeficientem množství</t>
  </si>
  <si>
    <t>783</t>
  </si>
  <si>
    <t>Dokončovací práce - nátěry</t>
  </si>
  <si>
    <t>60</t>
  </si>
  <si>
    <t>783317105</t>
  </si>
  <si>
    <t>Krycí nátěr (email) zámečnických konstrukcí jednonásobný syntetický samozákladující</t>
  </si>
  <si>
    <t>971599142</t>
  </si>
  <si>
    <t>https://podminky.urs.cz/item/CS_URS_2022_01/783317105</t>
  </si>
  <si>
    <t>Nátěr mříže</t>
  </si>
  <si>
    <t>61</t>
  </si>
  <si>
    <t>783823135</t>
  </si>
  <si>
    <t>Penetrační nátěr omítek hladkých omítek hladkých, zrnitých tenkovrstvých nebo štukových stupně členitosti 1 a 2 silikonový</t>
  </si>
  <si>
    <t>1773752030</t>
  </si>
  <si>
    <t>https://podminky.urs.cz/item/CS_URS_2022_01/783823135</t>
  </si>
  <si>
    <t>62</t>
  </si>
  <si>
    <t>783826315</t>
  </si>
  <si>
    <t>Nátěr omítek se schopností překlenutí trhlin mikroarmovací silikonový</t>
  </si>
  <si>
    <t>-182505218</t>
  </si>
  <si>
    <t>https://podminky.urs.cz/item/CS_URS_2022_01/783826315</t>
  </si>
  <si>
    <t>VRN</t>
  </si>
  <si>
    <t>VRN1</t>
  </si>
  <si>
    <t>Průzkumné, geodetické a projektové práce</t>
  </si>
  <si>
    <t>63</t>
  </si>
  <si>
    <t>013254000</t>
  </si>
  <si>
    <t>Dokumentace skutečného provedení stavby</t>
  </si>
  <si>
    <t>kpl.</t>
  </si>
  <si>
    <t>1024</t>
  </si>
  <si>
    <t>1880693081</t>
  </si>
  <si>
    <t>https://podminky.urs.cz/item/CS_URS_2022_01/013254000</t>
  </si>
  <si>
    <t>64</t>
  </si>
  <si>
    <t>013294000</t>
  </si>
  <si>
    <t>Dílenská dokumentace - kladečské plány dlažeb</t>
  </si>
  <si>
    <t>kpl</t>
  </si>
  <si>
    <t>-72890042</t>
  </si>
  <si>
    <t>https://podminky.urs.cz/item/CS_URS_2022_01/013294000</t>
  </si>
  <si>
    <t>VRN2</t>
  </si>
  <si>
    <t>Příprava staveniště</t>
  </si>
  <si>
    <t>65</t>
  </si>
  <si>
    <t>020001000</t>
  </si>
  <si>
    <t xml:space="preserve">Příprava staveniště_x000d_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-vytýčení inženýrských sítí_x000d_
</t>
  </si>
  <si>
    <t>1177245391</t>
  </si>
  <si>
    <t>https://podminky.urs.cz/item/CS_URS_2022_01/020001000</t>
  </si>
  <si>
    <t>VRN3</t>
  </si>
  <si>
    <t>Zařízení staveniště</t>
  </si>
  <si>
    <t>66</t>
  </si>
  <si>
    <t>030001000</t>
  </si>
  <si>
    <t>Zařízení staveniště_x000d_
-kancelářské/skladovací/sociální objekty, rozvody všech potřebných energií vč. jejich poplatků, zajištění podružných měření spotřeby_x000d_
-Oplocení stavniště</t>
  </si>
  <si>
    <t>-1425688669</t>
  </si>
  <si>
    <t>https://podminky.urs.cz/item/CS_URS_2022_01/030001000</t>
  </si>
  <si>
    <t>67</t>
  </si>
  <si>
    <t>039002000</t>
  </si>
  <si>
    <t>Zrušení zařízení staveniště_x000d_
-náklady zhotovitele spojené s kompletní likvidací zařízení staveniště vč. uvedení všech dotčených ploch do bezvadného stavu</t>
  </si>
  <si>
    <t>-2074811772</t>
  </si>
  <si>
    <t>https://podminky.urs.cz/item/CS_URS_2022_01/039002000</t>
  </si>
  <si>
    <t>VRN4</t>
  </si>
  <si>
    <t>Inženýrská činnost</t>
  </si>
  <si>
    <t>68</t>
  </si>
  <si>
    <t>043103000</t>
  </si>
  <si>
    <t xml:space="preserve">Zkoušky bez rozlišení_x000d_
Provedení všech zkoušek a revizí předepsaných projektovou a zadávací dokumentací, platnými normami, návodů k obsluze - (neuvedených v jednotlivých soupisech prací) </t>
  </si>
  <si>
    <t>220342357</t>
  </si>
  <si>
    <t>https://podminky.urs.cz/item/CS_URS_2022_01/043103000</t>
  </si>
  <si>
    <t>69</t>
  </si>
  <si>
    <t>045002000</t>
  </si>
  <si>
    <t>Kompletační a koordinační činnost_x000d_
-příprava předávací dokumentace dle ZD_x000d_
-ostatní kompletační činnost</t>
  </si>
  <si>
    <t>-77261713</t>
  </si>
  <si>
    <t>https://podminky.urs.cz/item/CS_URS_2022_01/045002000</t>
  </si>
  <si>
    <t>VRN7</t>
  </si>
  <si>
    <t>Provozní vlivy</t>
  </si>
  <si>
    <t>70</t>
  </si>
  <si>
    <t>071103000</t>
  </si>
  <si>
    <t>Provoz investora_x000d_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</si>
  <si>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243349522</t>
  </si>
  <si>
    <t>https://podminky.urs.cz/item/CS_URS_2022_01/071103000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</si>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</sst>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1" TargetMode="External" /><Relationship Id="rId2" Type="http://schemas.openxmlformats.org/officeDocument/2006/relationships/hyperlink" Target="https://podminky.urs.cz/item/CS_URS_2022_01/348262421" TargetMode="External" /><Relationship Id="rId3" Type="http://schemas.openxmlformats.org/officeDocument/2006/relationships/hyperlink" Target="https://podminky.urs.cz/item/CS_URS_2022_01/566401111" TargetMode="External" /><Relationship Id="rId4" Type="http://schemas.openxmlformats.org/officeDocument/2006/relationships/hyperlink" Target="https://podminky.urs.cz/item/CS_URS_2022_01/622131111" TargetMode="External" /><Relationship Id="rId5" Type="http://schemas.openxmlformats.org/officeDocument/2006/relationships/hyperlink" Target="https://podminky.urs.cz/item/CS_URS_2022_01/622131121" TargetMode="External" /><Relationship Id="rId6" Type="http://schemas.openxmlformats.org/officeDocument/2006/relationships/hyperlink" Target="https://podminky.urs.cz/item/CS_URS_2022_01/622142001" TargetMode="External" /><Relationship Id="rId7" Type="http://schemas.openxmlformats.org/officeDocument/2006/relationships/hyperlink" Target="https://podminky.urs.cz/item/CS_URS_2022_01/622511112" TargetMode="External" /><Relationship Id="rId8" Type="http://schemas.openxmlformats.org/officeDocument/2006/relationships/hyperlink" Target="https://podminky.urs.cz/item/CS_URS_2022_01/637211112" TargetMode="External" /><Relationship Id="rId9" Type="http://schemas.openxmlformats.org/officeDocument/2006/relationships/hyperlink" Target="https://podminky.urs.cz/item/CS_URS_2022_01/629995101" TargetMode="External" /><Relationship Id="rId10" Type="http://schemas.openxmlformats.org/officeDocument/2006/relationships/hyperlink" Target="https://podminky.urs.cz/item/CS_URS_2022_01/935111111" TargetMode="External" /><Relationship Id="rId11" Type="http://schemas.openxmlformats.org/officeDocument/2006/relationships/hyperlink" Target="https://podminky.urs.cz/item/CS_URS_2022_01/953941411" TargetMode="External" /><Relationship Id="rId12" Type="http://schemas.openxmlformats.org/officeDocument/2006/relationships/hyperlink" Target="https://podminky.urs.cz/item/CS_URS_2022_01/966008211" TargetMode="External" /><Relationship Id="rId13" Type="http://schemas.openxmlformats.org/officeDocument/2006/relationships/hyperlink" Target="https://podminky.urs.cz/item/CS_URS_2022_01/978036391" TargetMode="External" /><Relationship Id="rId14" Type="http://schemas.openxmlformats.org/officeDocument/2006/relationships/hyperlink" Target="https://podminky.urs.cz/item/CS_URS_2022_01/985112131" TargetMode="External" /><Relationship Id="rId15" Type="http://schemas.openxmlformats.org/officeDocument/2006/relationships/hyperlink" Target="https://podminky.urs.cz/item/CS_URS_2022_01/985311111" TargetMode="External" /><Relationship Id="rId16" Type="http://schemas.openxmlformats.org/officeDocument/2006/relationships/hyperlink" Target="https://podminky.urs.cz/item/CS_URS_2022_01/985311311" TargetMode="External" /><Relationship Id="rId17" Type="http://schemas.openxmlformats.org/officeDocument/2006/relationships/hyperlink" Target="https://podminky.urs.cz/item/CS_URS_2022_01/997013211" TargetMode="External" /><Relationship Id="rId18" Type="http://schemas.openxmlformats.org/officeDocument/2006/relationships/hyperlink" Target="https://podminky.urs.cz/item/CS_URS_2021_02/997013501" TargetMode="External" /><Relationship Id="rId19" Type="http://schemas.openxmlformats.org/officeDocument/2006/relationships/hyperlink" Target="https://podminky.urs.cz/item/CS_URS_2021_02/997013509" TargetMode="External" /><Relationship Id="rId20" Type="http://schemas.openxmlformats.org/officeDocument/2006/relationships/hyperlink" Target="https://podminky.urs.cz/item/CS_URS_2021_02/997013631" TargetMode="External" /><Relationship Id="rId21" Type="http://schemas.openxmlformats.org/officeDocument/2006/relationships/hyperlink" Target="https://podminky.urs.cz/item/CS_URS_2022_01/998011001" TargetMode="External" /><Relationship Id="rId22" Type="http://schemas.openxmlformats.org/officeDocument/2006/relationships/hyperlink" Target="https://podminky.urs.cz/item/CS_URS_2022_01/998011018" TargetMode="External" /><Relationship Id="rId23" Type="http://schemas.openxmlformats.org/officeDocument/2006/relationships/hyperlink" Target="https://podminky.urs.cz/item/CS_URS_2022_01/998011019" TargetMode="External" /><Relationship Id="rId24" Type="http://schemas.openxmlformats.org/officeDocument/2006/relationships/hyperlink" Target="https://podminky.urs.cz/item/CS_URS_2022_01/767165111" TargetMode="External" /><Relationship Id="rId25" Type="http://schemas.openxmlformats.org/officeDocument/2006/relationships/hyperlink" Target="https://podminky.urs.cz/item/CS_URS_2022_01/767640222" TargetMode="External" /><Relationship Id="rId26" Type="http://schemas.openxmlformats.org/officeDocument/2006/relationships/hyperlink" Target="https://podminky.urs.cz/item/CS_URS_2022_01/767641805" TargetMode="External" /><Relationship Id="rId27" Type="http://schemas.openxmlformats.org/officeDocument/2006/relationships/hyperlink" Target="https://podminky.urs.cz/item/CS_URS_2022_01/767691822" TargetMode="External" /><Relationship Id="rId28" Type="http://schemas.openxmlformats.org/officeDocument/2006/relationships/hyperlink" Target="https://podminky.urs.cz/item/CS_URS_2022_01/998767101" TargetMode="External" /><Relationship Id="rId29" Type="http://schemas.openxmlformats.org/officeDocument/2006/relationships/hyperlink" Target="https://podminky.urs.cz/item/CS_URS_2022_01/998767194" TargetMode="External" /><Relationship Id="rId30" Type="http://schemas.openxmlformats.org/officeDocument/2006/relationships/hyperlink" Target="https://podminky.urs.cz/item/CS_URS_2022_01/998767199" TargetMode="External" /><Relationship Id="rId31" Type="http://schemas.openxmlformats.org/officeDocument/2006/relationships/hyperlink" Target="https://podminky.urs.cz/item/CS_URS_2022_01/771121011" TargetMode="External" /><Relationship Id="rId32" Type="http://schemas.openxmlformats.org/officeDocument/2006/relationships/hyperlink" Target="https://podminky.urs.cz/item/CS_URS_2022_01/771271812" TargetMode="External" /><Relationship Id="rId33" Type="http://schemas.openxmlformats.org/officeDocument/2006/relationships/hyperlink" Target="https://podminky.urs.cz/item/CS_URS_2022_01/771271832" TargetMode="External" /><Relationship Id="rId34" Type="http://schemas.openxmlformats.org/officeDocument/2006/relationships/hyperlink" Target="https://podminky.urs.cz/item/CS_URS_2022_01/771274113" TargetMode="External" /><Relationship Id="rId35" Type="http://schemas.openxmlformats.org/officeDocument/2006/relationships/hyperlink" Target="https://podminky.urs.cz/item/CS_URS_2022_01/771274123" TargetMode="External" /><Relationship Id="rId36" Type="http://schemas.openxmlformats.org/officeDocument/2006/relationships/hyperlink" Target="https://podminky.urs.cz/item/CS_URS_2022_01/771274242" TargetMode="External" /><Relationship Id="rId37" Type="http://schemas.openxmlformats.org/officeDocument/2006/relationships/hyperlink" Target="https://podminky.urs.cz/item/CS_URS_2022_01/771471810" TargetMode="External" /><Relationship Id="rId38" Type="http://schemas.openxmlformats.org/officeDocument/2006/relationships/hyperlink" Target="https://podminky.urs.cz/item/CS_URS_2022_01/771471830" TargetMode="External" /><Relationship Id="rId39" Type="http://schemas.openxmlformats.org/officeDocument/2006/relationships/hyperlink" Target="https://podminky.urs.cz/item/CS_URS_2022_01/771474113" TargetMode="External" /><Relationship Id="rId40" Type="http://schemas.openxmlformats.org/officeDocument/2006/relationships/hyperlink" Target="https://podminky.urs.cz/item/CS_URS_2022_01/771474133" TargetMode="External" /><Relationship Id="rId41" Type="http://schemas.openxmlformats.org/officeDocument/2006/relationships/hyperlink" Target="https://podminky.urs.cz/item/CS_URS_2022_01/771554112" TargetMode="External" /><Relationship Id="rId42" Type="http://schemas.openxmlformats.org/officeDocument/2006/relationships/hyperlink" Target="https://podminky.urs.cz/item/CS_URS_2022_01/771591115" TargetMode="External" /><Relationship Id="rId43" Type="http://schemas.openxmlformats.org/officeDocument/2006/relationships/hyperlink" Target="https://podminky.urs.cz/item/CS_URS_2022_01/771571810" TargetMode="External" /><Relationship Id="rId44" Type="http://schemas.openxmlformats.org/officeDocument/2006/relationships/hyperlink" Target="https://podminky.urs.cz/item/CS_URS_2022_01/771592011" TargetMode="External" /><Relationship Id="rId45" Type="http://schemas.openxmlformats.org/officeDocument/2006/relationships/hyperlink" Target="https://podminky.urs.cz/item/CS_URS_2022_01/772991422" TargetMode="External" /><Relationship Id="rId46" Type="http://schemas.openxmlformats.org/officeDocument/2006/relationships/hyperlink" Target="https://podminky.urs.cz/item/CS_URS_2022_01/771161011" TargetMode="External" /><Relationship Id="rId47" Type="http://schemas.openxmlformats.org/officeDocument/2006/relationships/hyperlink" Target="https://podminky.urs.cz/item/CS_URS_2022_01/998771101" TargetMode="External" /><Relationship Id="rId48" Type="http://schemas.openxmlformats.org/officeDocument/2006/relationships/hyperlink" Target="https://podminky.urs.cz/item/CS_URS_2022_01/998771194" TargetMode="External" /><Relationship Id="rId49" Type="http://schemas.openxmlformats.org/officeDocument/2006/relationships/hyperlink" Target="https://podminky.urs.cz/item/CS_URS_2022_01/998771199" TargetMode="External" /><Relationship Id="rId50" Type="http://schemas.openxmlformats.org/officeDocument/2006/relationships/hyperlink" Target="https://podminky.urs.cz/item/CS_URS_2022_01/783317105" TargetMode="External" /><Relationship Id="rId51" Type="http://schemas.openxmlformats.org/officeDocument/2006/relationships/hyperlink" Target="https://podminky.urs.cz/item/CS_URS_2022_01/783823135" TargetMode="External" /><Relationship Id="rId52" Type="http://schemas.openxmlformats.org/officeDocument/2006/relationships/hyperlink" Target="https://podminky.urs.cz/item/CS_URS_2022_01/783826315" TargetMode="External" /><Relationship Id="rId53" Type="http://schemas.openxmlformats.org/officeDocument/2006/relationships/hyperlink" Target="https://podminky.urs.cz/item/CS_URS_2022_01/013254000" TargetMode="External" /><Relationship Id="rId54" Type="http://schemas.openxmlformats.org/officeDocument/2006/relationships/hyperlink" Target="https://podminky.urs.cz/item/CS_URS_2022_01/013294000" TargetMode="External" /><Relationship Id="rId55" Type="http://schemas.openxmlformats.org/officeDocument/2006/relationships/hyperlink" Target="https://podminky.urs.cz/item/CS_URS_2022_01/020001000" TargetMode="External" /><Relationship Id="rId56" Type="http://schemas.openxmlformats.org/officeDocument/2006/relationships/hyperlink" Target="https://podminky.urs.cz/item/CS_URS_2022_01/030001000" TargetMode="External" /><Relationship Id="rId57" Type="http://schemas.openxmlformats.org/officeDocument/2006/relationships/hyperlink" Target="https://podminky.urs.cz/item/CS_URS_2022_01/039002000" TargetMode="External" /><Relationship Id="rId58" Type="http://schemas.openxmlformats.org/officeDocument/2006/relationships/hyperlink" Target="https://podminky.urs.cz/item/CS_URS_2022_01/043103000" TargetMode="External" /><Relationship Id="rId59" Type="http://schemas.openxmlformats.org/officeDocument/2006/relationships/hyperlink" Target="https://podminky.urs.cz/item/CS_URS_2022_01/045002000" TargetMode="External" /><Relationship Id="rId60" Type="http://schemas.openxmlformats.org/officeDocument/2006/relationships/hyperlink" Target="https://podminky.urs.cz/item/CS_URS_2022_01/071103000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2022/05/03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vstupního schodiště do obřadní síně a přístupové rampy do budovy C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Úřad městské obvodu Jih, Horní 3, Ostrava Hrabůvks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Framos v.o.s., Koněvova 92, Ostrava Heřmanice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Petr Fraš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'SO02 - Oprava přístupové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'SO02 - Oprava přístupové ...'!P97</f>
        <v>0</v>
      </c>
      <c r="AV55" s="121">
        <f>'SO02 - Oprava přístupové ...'!J33</f>
        <v>0</v>
      </c>
      <c r="AW55" s="121">
        <f>'SO02 - Oprava přístupové ...'!J34</f>
        <v>0</v>
      </c>
      <c r="AX55" s="121">
        <f>'SO02 - Oprava přístupové ...'!J35</f>
        <v>0</v>
      </c>
      <c r="AY55" s="121">
        <f>'SO02 - Oprava přístupové ...'!J36</f>
        <v>0</v>
      </c>
      <c r="AZ55" s="121">
        <f>'SO02 - Oprava přístupové ...'!F33</f>
        <v>0</v>
      </c>
      <c r="BA55" s="121">
        <f>'SO02 - Oprava přístupové ...'!F34</f>
        <v>0</v>
      </c>
      <c r="BB55" s="121">
        <f>'SO02 - Oprava přístupové ...'!F35</f>
        <v>0</v>
      </c>
      <c r="BC55" s="121">
        <f>'SO02 - Oprava přístupové ...'!F36</f>
        <v>0</v>
      </c>
      <c r="BD55" s="123">
        <f>'SO02 - Oprava přístupové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oI14XAOx6QUWBMhMFGuTuCCv8ix8HjvSJCFppofPGgTUNncHXEJSkwNrMWPOsYgb1hQpdjdwZye6q61/jNEKJg==" hashValue="69itYjp0XHjgGiqdQJqt6n4db45Cc7DI2fSaLFWRVPKu7VmX+TGUIhEeivLIAlncU61Zq3BtHdXBJqncF/Jbh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2 - Oprava přístup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82</v>
      </c>
    </row>
    <row r="4" s="1" customFormat="1" ht="24.96" customHeight="1">
      <c r="B4" s="21"/>
      <c r="D4" s="127" t="s">
        <v>83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Oprava vstupního schodiště do obřadní síně a přístupové rampy do budovy C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84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85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15. 4. 2022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32</v>
      </c>
      <c r="F21" s="39"/>
      <c r="G21" s="39"/>
      <c r="H21" s="39"/>
      <c r="I21" s="129" t="s">
        <v>28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34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35</v>
      </c>
      <c r="F24" s="39"/>
      <c r="G24" s="39"/>
      <c r="H24" s="39"/>
      <c r="I24" s="129" t="s">
        <v>28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ROUND(J97,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ROUND((SUM(BE97:BE478)),  2)</f>
        <v>0</v>
      </c>
      <c r="G33" s="39"/>
      <c r="H33" s="39"/>
      <c r="I33" s="145">
        <v>0.20999999999999999</v>
      </c>
      <c r="J33" s="144">
        <f>ROUND(((SUM(BE97:BE478))*I33),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ROUND((SUM(BF97:BF478)),  2)</f>
        <v>0</v>
      </c>
      <c r="G34" s="39"/>
      <c r="H34" s="39"/>
      <c r="I34" s="145">
        <v>0.14999999999999999</v>
      </c>
      <c r="J34" s="144">
        <f>ROUND(((SUM(BF97:BF478))*I34),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ROUND((SUM(BG97:BG478)),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ROUND((SUM(BH97:BH478)),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ROUND((SUM(BI97:BI478)),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Oprava vstupního schodiště do obřadní síně a přístupové rampy do budovy C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SO02 - Oprava přístupové rampy do budovy C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15. 4. 2022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Úřad městské obvodu Jih, Horní 3, Ostrava Hrabůvks</v>
      </c>
      <c r="G54" s="41"/>
      <c r="H54" s="41"/>
      <c r="I54" s="33" t="s">
        <v>31</v>
      </c>
      <c r="J54" s="37" t="str">
        <f>E21</f>
        <v>Framos v.o.s., Koněvova 92, Ostrava Heřmanice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2"/>
      <c r="C60" s="163"/>
      <c r="D60" s="164" t="s">
        <v>90</v>
      </c>
      <c r="E60" s="165"/>
      <c r="F60" s="165"/>
      <c r="G60" s="165"/>
      <c r="H60" s="165"/>
      <c r="I60" s="165"/>
      <c r="J60" s="166">
        <f>J98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91</v>
      </c>
      <c r="E61" s="171"/>
      <c r="F61" s="171"/>
      <c r="G61" s="171"/>
      <c r="H61" s="171"/>
      <c r="I61" s="171"/>
      <c r="J61" s="172">
        <f>J99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92</v>
      </c>
      <c r="E62" s="171"/>
      <c r="F62" s="171"/>
      <c r="G62" s="171"/>
      <c r="H62" s="171"/>
      <c r="I62" s="171"/>
      <c r="J62" s="172">
        <f>J105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93</v>
      </c>
      <c r="E63" s="171"/>
      <c r="F63" s="171"/>
      <c r="G63" s="171"/>
      <c r="H63" s="171"/>
      <c r="I63" s="171"/>
      <c r="J63" s="172">
        <f>J113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94</v>
      </c>
      <c r="E64" s="171"/>
      <c r="F64" s="171"/>
      <c r="G64" s="171"/>
      <c r="H64" s="171"/>
      <c r="I64" s="171"/>
      <c r="J64" s="172">
        <f>J122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95</v>
      </c>
      <c r="E65" s="171"/>
      <c r="F65" s="171"/>
      <c r="G65" s="171"/>
      <c r="H65" s="171"/>
      <c r="I65" s="171"/>
      <c r="J65" s="172">
        <f>J160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96</v>
      </c>
      <c r="E66" s="171"/>
      <c r="F66" s="171"/>
      <c r="G66" s="171"/>
      <c r="H66" s="171"/>
      <c r="I66" s="171"/>
      <c r="J66" s="172">
        <f>J240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97</v>
      </c>
      <c r="E67" s="171"/>
      <c r="F67" s="171"/>
      <c r="G67" s="171"/>
      <c r="H67" s="171"/>
      <c r="I67" s="171"/>
      <c r="J67" s="172">
        <f>J250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2"/>
      <c r="C68" s="163"/>
      <c r="D68" s="164" t="s">
        <v>98</v>
      </c>
      <c r="E68" s="165"/>
      <c r="F68" s="165"/>
      <c r="G68" s="165"/>
      <c r="H68" s="165"/>
      <c r="I68" s="165"/>
      <c r="J68" s="166">
        <f>J258</f>
        <v>0</v>
      </c>
      <c r="K68" s="163"/>
      <c r="L68" s="16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8"/>
      <c r="C69" s="169"/>
      <c r="D69" s="170" t="s">
        <v>99</v>
      </c>
      <c r="E69" s="171"/>
      <c r="F69" s="171"/>
      <c r="G69" s="171"/>
      <c r="H69" s="171"/>
      <c r="I69" s="171"/>
      <c r="J69" s="172">
        <f>J259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100</v>
      </c>
      <c r="E70" s="171"/>
      <c r="F70" s="171"/>
      <c r="G70" s="171"/>
      <c r="H70" s="171"/>
      <c r="I70" s="171"/>
      <c r="J70" s="172">
        <f>J285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101</v>
      </c>
      <c r="E71" s="171"/>
      <c r="F71" s="171"/>
      <c r="G71" s="171"/>
      <c r="H71" s="171"/>
      <c r="I71" s="171"/>
      <c r="J71" s="172">
        <f>J435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2"/>
      <c r="C72" s="163"/>
      <c r="D72" s="164" t="s">
        <v>102</v>
      </c>
      <c r="E72" s="165"/>
      <c r="F72" s="165"/>
      <c r="G72" s="165"/>
      <c r="H72" s="165"/>
      <c r="I72" s="165"/>
      <c r="J72" s="166">
        <f>J456</f>
        <v>0</v>
      </c>
      <c r="K72" s="163"/>
      <c r="L72" s="16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8"/>
      <c r="C73" s="169"/>
      <c r="D73" s="170" t="s">
        <v>103</v>
      </c>
      <c r="E73" s="171"/>
      <c r="F73" s="171"/>
      <c r="G73" s="171"/>
      <c r="H73" s="171"/>
      <c r="I73" s="171"/>
      <c r="J73" s="172">
        <f>J457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104</v>
      </c>
      <c r="E74" s="171"/>
      <c r="F74" s="171"/>
      <c r="G74" s="171"/>
      <c r="H74" s="171"/>
      <c r="I74" s="171"/>
      <c r="J74" s="172">
        <f>J463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105</v>
      </c>
      <c r="E75" s="171"/>
      <c r="F75" s="171"/>
      <c r="G75" s="171"/>
      <c r="H75" s="171"/>
      <c r="I75" s="171"/>
      <c r="J75" s="172">
        <f>J466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106</v>
      </c>
      <c r="E76" s="171"/>
      <c r="F76" s="171"/>
      <c r="G76" s="171"/>
      <c r="H76" s="171"/>
      <c r="I76" s="171"/>
      <c r="J76" s="172">
        <f>J471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107</v>
      </c>
      <c r="E77" s="171"/>
      <c r="F77" s="171"/>
      <c r="G77" s="171"/>
      <c r="H77" s="171"/>
      <c r="I77" s="171"/>
      <c r="J77" s="172">
        <f>J476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108</v>
      </c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57" t="str">
        <f>E7</f>
        <v>Oprava vstupního schodiště do obřadní síně a přístupové rampy do budovy C</v>
      </c>
      <c r="F87" s="33"/>
      <c r="G87" s="33"/>
      <c r="H87" s="33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84</v>
      </c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SO02 - Oprava přístupové rampy do budovy C</v>
      </c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Ostrava</v>
      </c>
      <c r="G91" s="41"/>
      <c r="H91" s="41"/>
      <c r="I91" s="33" t="s">
        <v>23</v>
      </c>
      <c r="J91" s="73" t="str">
        <f>IF(J12="","",J12)</f>
        <v>15. 4. 2022</v>
      </c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E15</f>
        <v>Úřad městské obvodu Jih, Horní 3, Ostrava Hrabůvks</v>
      </c>
      <c r="G93" s="41"/>
      <c r="H93" s="41"/>
      <c r="I93" s="33" t="s">
        <v>31</v>
      </c>
      <c r="J93" s="37" t="str">
        <f>E21</f>
        <v>Framos v.o.s., Koněvova 92, Ostrava Heřmanice</v>
      </c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IF(E18="","",E18)</f>
        <v>Vyplň údaj</v>
      </c>
      <c r="G94" s="41"/>
      <c r="H94" s="41"/>
      <c r="I94" s="33" t="s">
        <v>34</v>
      </c>
      <c r="J94" s="37" t="str">
        <f>E24</f>
        <v>Ing. Petr Fraš</v>
      </c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74"/>
      <c r="B96" s="175"/>
      <c r="C96" s="176" t="s">
        <v>109</v>
      </c>
      <c r="D96" s="177" t="s">
        <v>57</v>
      </c>
      <c r="E96" s="177" t="s">
        <v>53</v>
      </c>
      <c r="F96" s="177" t="s">
        <v>54</v>
      </c>
      <c r="G96" s="177" t="s">
        <v>110</v>
      </c>
      <c r="H96" s="177" t="s">
        <v>111</v>
      </c>
      <c r="I96" s="177" t="s">
        <v>112</v>
      </c>
      <c r="J96" s="177" t="s">
        <v>88</v>
      </c>
      <c r="K96" s="178" t="s">
        <v>113</v>
      </c>
      <c r="L96" s="179"/>
      <c r="M96" s="93" t="s">
        <v>19</v>
      </c>
      <c r="N96" s="94" t="s">
        <v>42</v>
      </c>
      <c r="O96" s="94" t="s">
        <v>114</v>
      </c>
      <c r="P96" s="94" t="s">
        <v>115</v>
      </c>
      <c r="Q96" s="94" t="s">
        <v>116</v>
      </c>
      <c r="R96" s="94" t="s">
        <v>117</v>
      </c>
      <c r="S96" s="94" t="s">
        <v>118</v>
      </c>
      <c r="T96" s="95" t="s">
        <v>119</v>
      </c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</row>
    <row r="97" s="2" customFormat="1" ht="22.8" customHeight="1">
      <c r="A97" s="39"/>
      <c r="B97" s="40"/>
      <c r="C97" s="100" t="s">
        <v>120</v>
      </c>
      <c r="D97" s="41"/>
      <c r="E97" s="41"/>
      <c r="F97" s="41"/>
      <c r="G97" s="41"/>
      <c r="H97" s="41"/>
      <c r="I97" s="41"/>
      <c r="J97" s="180">
        <f>BK97</f>
        <v>0</v>
      </c>
      <c r="K97" s="41"/>
      <c r="L97" s="45"/>
      <c r="M97" s="96"/>
      <c r="N97" s="181"/>
      <c r="O97" s="97"/>
      <c r="P97" s="182">
        <f>P98+P258+P456</f>
        <v>0</v>
      </c>
      <c r="Q97" s="97"/>
      <c r="R97" s="182">
        <f>R98+R258+R456</f>
        <v>24.734043960000001</v>
      </c>
      <c r="S97" s="97"/>
      <c r="T97" s="183">
        <f>T98+T258+T456</f>
        <v>23.38542554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71</v>
      </c>
      <c r="AU97" s="18" t="s">
        <v>89</v>
      </c>
      <c r="BK97" s="184">
        <f>BK98+BK258+BK456</f>
        <v>0</v>
      </c>
    </row>
    <row r="98" s="12" customFormat="1" ht="25.92" customHeight="1">
      <c r="A98" s="12"/>
      <c r="B98" s="185"/>
      <c r="C98" s="186"/>
      <c r="D98" s="187" t="s">
        <v>71</v>
      </c>
      <c r="E98" s="188" t="s">
        <v>121</v>
      </c>
      <c r="F98" s="188" t="s">
        <v>122</v>
      </c>
      <c r="G98" s="186"/>
      <c r="H98" s="186"/>
      <c r="I98" s="189"/>
      <c r="J98" s="190">
        <f>BK98</f>
        <v>0</v>
      </c>
      <c r="K98" s="186"/>
      <c r="L98" s="191"/>
      <c r="M98" s="192"/>
      <c r="N98" s="193"/>
      <c r="O98" s="193"/>
      <c r="P98" s="194">
        <f>P99+P105+P113+P122+P160+P240+P250</f>
        <v>0</v>
      </c>
      <c r="Q98" s="193"/>
      <c r="R98" s="194">
        <f>R99+R105+R113+R122+R160+R240+R250</f>
        <v>18.753727220000002</v>
      </c>
      <c r="S98" s="193"/>
      <c r="T98" s="195">
        <f>T99+T105+T113+T122+T160+T240+T250</f>
        <v>15.534355999999999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80</v>
      </c>
      <c r="AT98" s="197" t="s">
        <v>71</v>
      </c>
      <c r="AU98" s="197" t="s">
        <v>72</v>
      </c>
      <c r="AY98" s="196" t="s">
        <v>123</v>
      </c>
      <c r="BK98" s="198">
        <f>BK99+BK105+BK113+BK122+BK160+BK240+BK250</f>
        <v>0</v>
      </c>
    </row>
    <row r="99" s="12" customFormat="1" ht="22.8" customHeight="1">
      <c r="A99" s="12"/>
      <c r="B99" s="185"/>
      <c r="C99" s="186"/>
      <c r="D99" s="187" t="s">
        <v>71</v>
      </c>
      <c r="E99" s="199" t="s">
        <v>80</v>
      </c>
      <c r="F99" s="199" t="s">
        <v>124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SUM(P100:P104)</f>
        <v>0</v>
      </c>
      <c r="Q99" s="193"/>
      <c r="R99" s="194">
        <f>SUM(R100:R104)</f>
        <v>0</v>
      </c>
      <c r="S99" s="193"/>
      <c r="T99" s="195">
        <f>SUM(T100:T104)</f>
        <v>4.7684999999999995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80</v>
      </c>
      <c r="AT99" s="197" t="s">
        <v>71</v>
      </c>
      <c r="AU99" s="197" t="s">
        <v>80</v>
      </c>
      <c r="AY99" s="196" t="s">
        <v>123</v>
      </c>
      <c r="BK99" s="198">
        <f>SUM(BK100:BK104)</f>
        <v>0</v>
      </c>
    </row>
    <row r="100" s="2" customFormat="1" ht="49.05" customHeight="1">
      <c r="A100" s="39"/>
      <c r="B100" s="40"/>
      <c r="C100" s="201" t="s">
        <v>80</v>
      </c>
      <c r="D100" s="201" t="s">
        <v>125</v>
      </c>
      <c r="E100" s="202" t="s">
        <v>126</v>
      </c>
      <c r="F100" s="203" t="s">
        <v>127</v>
      </c>
      <c r="G100" s="204" t="s">
        <v>128</v>
      </c>
      <c r="H100" s="205">
        <v>18.699999999999999</v>
      </c>
      <c r="I100" s="206"/>
      <c r="J100" s="207">
        <f>ROUND(I100*H100,2)</f>
        <v>0</v>
      </c>
      <c r="K100" s="203" t="s">
        <v>129</v>
      </c>
      <c r="L100" s="45"/>
      <c r="M100" s="208" t="s">
        <v>19</v>
      </c>
      <c r="N100" s="209" t="s">
        <v>43</v>
      </c>
      <c r="O100" s="85"/>
      <c r="P100" s="210">
        <f>O100*H100</f>
        <v>0</v>
      </c>
      <c r="Q100" s="210">
        <v>0</v>
      </c>
      <c r="R100" s="210">
        <f>Q100*H100</f>
        <v>0</v>
      </c>
      <c r="S100" s="210">
        <v>0.255</v>
      </c>
      <c r="T100" s="211">
        <f>S100*H100</f>
        <v>4.7684999999999995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2" t="s">
        <v>130</v>
      </c>
      <c r="AT100" s="212" t="s">
        <v>125</v>
      </c>
      <c r="AU100" s="212" t="s">
        <v>82</v>
      </c>
      <c r="AY100" s="18" t="s">
        <v>123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8" t="s">
        <v>80</v>
      </c>
      <c r="BK100" s="213">
        <f>ROUND(I100*H100,2)</f>
        <v>0</v>
      </c>
      <c r="BL100" s="18" t="s">
        <v>130</v>
      </c>
      <c r="BM100" s="212" t="s">
        <v>131</v>
      </c>
    </row>
    <row r="101" s="2" customFormat="1">
      <c r="A101" s="39"/>
      <c r="B101" s="40"/>
      <c r="C101" s="41"/>
      <c r="D101" s="214" t="s">
        <v>132</v>
      </c>
      <c r="E101" s="41"/>
      <c r="F101" s="215" t="s">
        <v>133</v>
      </c>
      <c r="G101" s="41"/>
      <c r="H101" s="41"/>
      <c r="I101" s="216"/>
      <c r="J101" s="41"/>
      <c r="K101" s="41"/>
      <c r="L101" s="45"/>
      <c r="M101" s="217"/>
      <c r="N101" s="21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132</v>
      </c>
      <c r="AU101" s="18" t="s">
        <v>82</v>
      </c>
    </row>
    <row r="102" s="13" customFormat="1">
      <c r="A102" s="13"/>
      <c r="B102" s="219"/>
      <c r="C102" s="220"/>
      <c r="D102" s="221" t="s">
        <v>134</v>
      </c>
      <c r="E102" s="222" t="s">
        <v>19</v>
      </c>
      <c r="F102" s="223" t="s">
        <v>135</v>
      </c>
      <c r="G102" s="220"/>
      <c r="H102" s="222" t="s">
        <v>19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134</v>
      </c>
      <c r="AU102" s="229" t="s">
        <v>82</v>
      </c>
      <c r="AV102" s="13" t="s">
        <v>80</v>
      </c>
      <c r="AW102" s="13" t="s">
        <v>33</v>
      </c>
      <c r="AX102" s="13" t="s">
        <v>72</v>
      </c>
      <c r="AY102" s="229" t="s">
        <v>123</v>
      </c>
    </row>
    <row r="103" s="13" customFormat="1">
      <c r="A103" s="13"/>
      <c r="B103" s="219"/>
      <c r="C103" s="220"/>
      <c r="D103" s="221" t="s">
        <v>134</v>
      </c>
      <c r="E103" s="222" t="s">
        <v>19</v>
      </c>
      <c r="F103" s="223" t="s">
        <v>136</v>
      </c>
      <c r="G103" s="220"/>
      <c r="H103" s="222" t="s">
        <v>19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134</v>
      </c>
      <c r="AU103" s="229" t="s">
        <v>82</v>
      </c>
      <c r="AV103" s="13" t="s">
        <v>80</v>
      </c>
      <c r="AW103" s="13" t="s">
        <v>33</v>
      </c>
      <c r="AX103" s="13" t="s">
        <v>72</v>
      </c>
      <c r="AY103" s="229" t="s">
        <v>123</v>
      </c>
    </row>
    <row r="104" s="14" customFormat="1">
      <c r="A104" s="14"/>
      <c r="B104" s="230"/>
      <c r="C104" s="231"/>
      <c r="D104" s="221" t="s">
        <v>134</v>
      </c>
      <c r="E104" s="232" t="s">
        <v>19</v>
      </c>
      <c r="F104" s="233" t="s">
        <v>137</v>
      </c>
      <c r="G104" s="231"/>
      <c r="H104" s="234">
        <v>18.699999999999999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134</v>
      </c>
      <c r="AU104" s="240" t="s">
        <v>82</v>
      </c>
      <c r="AV104" s="14" t="s">
        <v>82</v>
      </c>
      <c r="AW104" s="14" t="s">
        <v>33</v>
      </c>
      <c r="AX104" s="14" t="s">
        <v>80</v>
      </c>
      <c r="AY104" s="240" t="s">
        <v>123</v>
      </c>
    </row>
    <row r="105" s="12" customFormat="1" ht="22.8" customHeight="1">
      <c r="A105" s="12"/>
      <c r="B105" s="185"/>
      <c r="C105" s="186"/>
      <c r="D105" s="187" t="s">
        <v>71</v>
      </c>
      <c r="E105" s="199" t="s">
        <v>138</v>
      </c>
      <c r="F105" s="199" t="s">
        <v>139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SUM(P106:P112)</f>
        <v>0</v>
      </c>
      <c r="Q105" s="193"/>
      <c r="R105" s="194">
        <f>SUM(R106:R112)</f>
        <v>2.1619999999999999</v>
      </c>
      <c r="S105" s="193"/>
      <c r="T105" s="195">
        <f>SUM(T106:T112)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80</v>
      </c>
      <c r="AT105" s="197" t="s">
        <v>71</v>
      </c>
      <c r="AU105" s="197" t="s">
        <v>80</v>
      </c>
      <c r="AY105" s="196" t="s">
        <v>123</v>
      </c>
      <c r="BK105" s="198">
        <f>SUM(BK106:BK112)</f>
        <v>0</v>
      </c>
    </row>
    <row r="106" s="2" customFormat="1" ht="24.15" customHeight="1">
      <c r="A106" s="39"/>
      <c r="B106" s="40"/>
      <c r="C106" s="201" t="s">
        <v>82</v>
      </c>
      <c r="D106" s="201" t="s">
        <v>125</v>
      </c>
      <c r="E106" s="202" t="s">
        <v>140</v>
      </c>
      <c r="F106" s="203" t="s">
        <v>141</v>
      </c>
      <c r="G106" s="204" t="s">
        <v>142</v>
      </c>
      <c r="H106" s="205">
        <v>94</v>
      </c>
      <c r="I106" s="206"/>
      <c r="J106" s="207">
        <f>ROUND(I106*H106,2)</f>
        <v>0</v>
      </c>
      <c r="K106" s="203" t="s">
        <v>129</v>
      </c>
      <c r="L106" s="45"/>
      <c r="M106" s="208" t="s">
        <v>19</v>
      </c>
      <c r="N106" s="209" t="s">
        <v>43</v>
      </c>
      <c r="O106" s="85"/>
      <c r="P106" s="210">
        <f>O106*H106</f>
        <v>0</v>
      </c>
      <c r="Q106" s="210">
        <v>0.023</v>
      </c>
      <c r="R106" s="210">
        <f>Q106*H106</f>
        <v>2.1619999999999999</v>
      </c>
      <c r="S106" s="210">
        <v>0</v>
      </c>
      <c r="T106" s="21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2" t="s">
        <v>130</v>
      </c>
      <c r="AT106" s="212" t="s">
        <v>125</v>
      </c>
      <c r="AU106" s="212" t="s">
        <v>82</v>
      </c>
      <c r="AY106" s="18" t="s">
        <v>123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8" t="s">
        <v>80</v>
      </c>
      <c r="BK106" s="213">
        <f>ROUND(I106*H106,2)</f>
        <v>0</v>
      </c>
      <c r="BL106" s="18" t="s">
        <v>130</v>
      </c>
      <c r="BM106" s="212" t="s">
        <v>143</v>
      </c>
    </row>
    <row r="107" s="2" customFormat="1">
      <c r="A107" s="39"/>
      <c r="B107" s="40"/>
      <c r="C107" s="41"/>
      <c r="D107" s="214" t="s">
        <v>132</v>
      </c>
      <c r="E107" s="41"/>
      <c r="F107" s="215" t="s">
        <v>144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82</v>
      </c>
    </row>
    <row r="108" s="13" customFormat="1">
      <c r="A108" s="13"/>
      <c r="B108" s="219"/>
      <c r="C108" s="220"/>
      <c r="D108" s="221" t="s">
        <v>134</v>
      </c>
      <c r="E108" s="222" t="s">
        <v>19</v>
      </c>
      <c r="F108" s="223" t="s">
        <v>135</v>
      </c>
      <c r="G108" s="220"/>
      <c r="H108" s="222" t="s">
        <v>19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134</v>
      </c>
      <c r="AU108" s="229" t="s">
        <v>82</v>
      </c>
      <c r="AV108" s="13" t="s">
        <v>80</v>
      </c>
      <c r="AW108" s="13" t="s">
        <v>33</v>
      </c>
      <c r="AX108" s="13" t="s">
        <v>72</v>
      </c>
      <c r="AY108" s="229" t="s">
        <v>123</v>
      </c>
    </row>
    <row r="109" s="13" customFormat="1">
      <c r="A109" s="13"/>
      <c r="B109" s="219"/>
      <c r="C109" s="220"/>
      <c r="D109" s="221" t="s">
        <v>134</v>
      </c>
      <c r="E109" s="222" t="s">
        <v>19</v>
      </c>
      <c r="F109" s="223" t="s">
        <v>145</v>
      </c>
      <c r="G109" s="220"/>
      <c r="H109" s="222" t="s">
        <v>19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134</v>
      </c>
      <c r="AU109" s="229" t="s">
        <v>82</v>
      </c>
      <c r="AV109" s="13" t="s">
        <v>80</v>
      </c>
      <c r="AW109" s="13" t="s">
        <v>33</v>
      </c>
      <c r="AX109" s="13" t="s">
        <v>72</v>
      </c>
      <c r="AY109" s="229" t="s">
        <v>123</v>
      </c>
    </row>
    <row r="110" s="14" customFormat="1">
      <c r="A110" s="14"/>
      <c r="B110" s="230"/>
      <c r="C110" s="231"/>
      <c r="D110" s="221" t="s">
        <v>134</v>
      </c>
      <c r="E110" s="232" t="s">
        <v>19</v>
      </c>
      <c r="F110" s="233" t="s">
        <v>146</v>
      </c>
      <c r="G110" s="231"/>
      <c r="H110" s="234">
        <v>94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134</v>
      </c>
      <c r="AU110" s="240" t="s">
        <v>82</v>
      </c>
      <c r="AV110" s="14" t="s">
        <v>82</v>
      </c>
      <c r="AW110" s="14" t="s">
        <v>33</v>
      </c>
      <c r="AX110" s="14" t="s">
        <v>80</v>
      </c>
      <c r="AY110" s="240" t="s">
        <v>123</v>
      </c>
    </row>
    <row r="111" s="2" customFormat="1" ht="76.35" customHeight="1">
      <c r="A111" s="39"/>
      <c r="B111" s="40"/>
      <c r="C111" s="201" t="s">
        <v>138</v>
      </c>
      <c r="D111" s="201" t="s">
        <v>125</v>
      </c>
      <c r="E111" s="202" t="s">
        <v>147</v>
      </c>
      <c r="F111" s="203" t="s">
        <v>148</v>
      </c>
      <c r="G111" s="204" t="s">
        <v>149</v>
      </c>
      <c r="H111" s="205">
        <v>1</v>
      </c>
      <c r="I111" s="206"/>
      <c r="J111" s="207">
        <f>ROUND(I111*H111,2)</f>
        <v>0</v>
      </c>
      <c r="K111" s="203" t="s">
        <v>150</v>
      </c>
      <c r="L111" s="45"/>
      <c r="M111" s="208" t="s">
        <v>19</v>
      </c>
      <c r="N111" s="209" t="s">
        <v>43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130</v>
      </c>
      <c r="AT111" s="212" t="s">
        <v>125</v>
      </c>
      <c r="AU111" s="212" t="s">
        <v>82</v>
      </c>
      <c r="AY111" s="18" t="s">
        <v>123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80</v>
      </c>
      <c r="BK111" s="213">
        <f>ROUND(I111*H111,2)</f>
        <v>0</v>
      </c>
      <c r="BL111" s="18" t="s">
        <v>130</v>
      </c>
      <c r="BM111" s="212" t="s">
        <v>151</v>
      </c>
    </row>
    <row r="112" s="14" customFormat="1">
      <c r="A112" s="14"/>
      <c r="B112" s="230"/>
      <c r="C112" s="231"/>
      <c r="D112" s="221" t="s">
        <v>134</v>
      </c>
      <c r="E112" s="232" t="s">
        <v>19</v>
      </c>
      <c r="F112" s="233" t="s">
        <v>80</v>
      </c>
      <c r="G112" s="231"/>
      <c r="H112" s="234">
        <v>1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134</v>
      </c>
      <c r="AU112" s="240" t="s">
        <v>82</v>
      </c>
      <c r="AV112" s="14" t="s">
        <v>82</v>
      </c>
      <c r="AW112" s="14" t="s">
        <v>33</v>
      </c>
      <c r="AX112" s="14" t="s">
        <v>80</v>
      </c>
      <c r="AY112" s="240" t="s">
        <v>123</v>
      </c>
    </row>
    <row r="113" s="12" customFormat="1" ht="22.8" customHeight="1">
      <c r="A113" s="12"/>
      <c r="B113" s="185"/>
      <c r="C113" s="186"/>
      <c r="D113" s="187" t="s">
        <v>71</v>
      </c>
      <c r="E113" s="199" t="s">
        <v>152</v>
      </c>
      <c r="F113" s="199" t="s">
        <v>153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SUM(P114:P121)</f>
        <v>0</v>
      </c>
      <c r="Q113" s="193"/>
      <c r="R113" s="194">
        <f>SUM(R114:R121)</f>
        <v>3.6061011000000005</v>
      </c>
      <c r="S113" s="193"/>
      <c r="T113" s="195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80</v>
      </c>
      <c r="AT113" s="197" t="s">
        <v>71</v>
      </c>
      <c r="AU113" s="197" t="s">
        <v>80</v>
      </c>
      <c r="AY113" s="196" t="s">
        <v>123</v>
      </c>
      <c r="BK113" s="198">
        <f>SUM(BK114:BK121)</f>
        <v>0</v>
      </c>
    </row>
    <row r="114" s="2" customFormat="1" ht="37.8" customHeight="1">
      <c r="A114" s="39"/>
      <c r="B114" s="40"/>
      <c r="C114" s="201" t="s">
        <v>130</v>
      </c>
      <c r="D114" s="201" t="s">
        <v>125</v>
      </c>
      <c r="E114" s="202" t="s">
        <v>154</v>
      </c>
      <c r="F114" s="203" t="s">
        <v>155</v>
      </c>
      <c r="G114" s="204" t="s">
        <v>128</v>
      </c>
      <c r="H114" s="205">
        <v>26.190000000000001</v>
      </c>
      <c r="I114" s="206"/>
      <c r="J114" s="207">
        <f>ROUND(I114*H114,2)</f>
        <v>0</v>
      </c>
      <c r="K114" s="203" t="s">
        <v>129</v>
      </c>
      <c r="L114" s="45"/>
      <c r="M114" s="208" t="s">
        <v>19</v>
      </c>
      <c r="N114" s="209" t="s">
        <v>43</v>
      </c>
      <c r="O114" s="85"/>
      <c r="P114" s="210">
        <f>O114*H114</f>
        <v>0</v>
      </c>
      <c r="Q114" s="210">
        <v>0.13769000000000001</v>
      </c>
      <c r="R114" s="210">
        <f>Q114*H114</f>
        <v>3.6061011000000005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130</v>
      </c>
      <c r="AT114" s="212" t="s">
        <v>125</v>
      </c>
      <c r="AU114" s="212" t="s">
        <v>82</v>
      </c>
      <c r="AY114" s="18" t="s">
        <v>123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80</v>
      </c>
      <c r="BK114" s="213">
        <f>ROUND(I114*H114,2)</f>
        <v>0</v>
      </c>
      <c r="BL114" s="18" t="s">
        <v>130</v>
      </c>
      <c r="BM114" s="212" t="s">
        <v>156</v>
      </c>
    </row>
    <row r="115" s="2" customFormat="1">
      <c r="A115" s="39"/>
      <c r="B115" s="40"/>
      <c r="C115" s="41"/>
      <c r="D115" s="214" t="s">
        <v>132</v>
      </c>
      <c r="E115" s="41"/>
      <c r="F115" s="215" t="s">
        <v>157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82</v>
      </c>
    </row>
    <row r="116" s="13" customFormat="1">
      <c r="A116" s="13"/>
      <c r="B116" s="219"/>
      <c r="C116" s="220"/>
      <c r="D116" s="221" t="s">
        <v>134</v>
      </c>
      <c r="E116" s="222" t="s">
        <v>19</v>
      </c>
      <c r="F116" s="223" t="s">
        <v>135</v>
      </c>
      <c r="G116" s="220"/>
      <c r="H116" s="222" t="s">
        <v>19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134</v>
      </c>
      <c r="AU116" s="229" t="s">
        <v>82</v>
      </c>
      <c r="AV116" s="13" t="s">
        <v>80</v>
      </c>
      <c r="AW116" s="13" t="s">
        <v>33</v>
      </c>
      <c r="AX116" s="13" t="s">
        <v>72</v>
      </c>
      <c r="AY116" s="229" t="s">
        <v>123</v>
      </c>
    </row>
    <row r="117" s="13" customFormat="1">
      <c r="A117" s="13"/>
      <c r="B117" s="219"/>
      <c r="C117" s="220"/>
      <c r="D117" s="221" t="s">
        <v>134</v>
      </c>
      <c r="E117" s="222" t="s">
        <v>19</v>
      </c>
      <c r="F117" s="223" t="s">
        <v>136</v>
      </c>
      <c r="G117" s="220"/>
      <c r="H117" s="222" t="s">
        <v>19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134</v>
      </c>
      <c r="AU117" s="229" t="s">
        <v>82</v>
      </c>
      <c r="AV117" s="13" t="s">
        <v>80</v>
      </c>
      <c r="AW117" s="13" t="s">
        <v>33</v>
      </c>
      <c r="AX117" s="13" t="s">
        <v>72</v>
      </c>
      <c r="AY117" s="229" t="s">
        <v>123</v>
      </c>
    </row>
    <row r="118" s="14" customFormat="1">
      <c r="A118" s="14"/>
      <c r="B118" s="230"/>
      <c r="C118" s="231"/>
      <c r="D118" s="221" t="s">
        <v>134</v>
      </c>
      <c r="E118" s="232" t="s">
        <v>19</v>
      </c>
      <c r="F118" s="233" t="s">
        <v>137</v>
      </c>
      <c r="G118" s="231"/>
      <c r="H118" s="234">
        <v>18.699999999999999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134</v>
      </c>
      <c r="AU118" s="240" t="s">
        <v>82</v>
      </c>
      <c r="AV118" s="14" t="s">
        <v>82</v>
      </c>
      <c r="AW118" s="14" t="s">
        <v>33</v>
      </c>
      <c r="AX118" s="14" t="s">
        <v>72</v>
      </c>
      <c r="AY118" s="240" t="s">
        <v>123</v>
      </c>
    </row>
    <row r="119" s="13" customFormat="1">
      <c r="A119" s="13"/>
      <c r="B119" s="219"/>
      <c r="C119" s="220"/>
      <c r="D119" s="221" t="s">
        <v>134</v>
      </c>
      <c r="E119" s="222" t="s">
        <v>19</v>
      </c>
      <c r="F119" s="223" t="s">
        <v>158</v>
      </c>
      <c r="G119" s="220"/>
      <c r="H119" s="222" t="s">
        <v>19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134</v>
      </c>
      <c r="AU119" s="229" t="s">
        <v>82</v>
      </c>
      <c r="AV119" s="13" t="s">
        <v>80</v>
      </c>
      <c r="AW119" s="13" t="s">
        <v>33</v>
      </c>
      <c r="AX119" s="13" t="s">
        <v>72</v>
      </c>
      <c r="AY119" s="229" t="s">
        <v>123</v>
      </c>
    </row>
    <row r="120" s="14" customFormat="1">
      <c r="A120" s="14"/>
      <c r="B120" s="230"/>
      <c r="C120" s="231"/>
      <c r="D120" s="221" t="s">
        <v>134</v>
      </c>
      <c r="E120" s="232" t="s">
        <v>19</v>
      </c>
      <c r="F120" s="233" t="s">
        <v>159</v>
      </c>
      <c r="G120" s="231"/>
      <c r="H120" s="234">
        <v>7.4900000000000002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134</v>
      </c>
      <c r="AU120" s="240" t="s">
        <v>82</v>
      </c>
      <c r="AV120" s="14" t="s">
        <v>82</v>
      </c>
      <c r="AW120" s="14" t="s">
        <v>33</v>
      </c>
      <c r="AX120" s="14" t="s">
        <v>72</v>
      </c>
      <c r="AY120" s="240" t="s">
        <v>123</v>
      </c>
    </row>
    <row r="121" s="15" customFormat="1">
      <c r="A121" s="15"/>
      <c r="B121" s="241"/>
      <c r="C121" s="242"/>
      <c r="D121" s="221" t="s">
        <v>134</v>
      </c>
      <c r="E121" s="243" t="s">
        <v>19</v>
      </c>
      <c r="F121" s="244" t="s">
        <v>160</v>
      </c>
      <c r="G121" s="242"/>
      <c r="H121" s="245">
        <v>26.189999999999998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1" t="s">
        <v>134</v>
      </c>
      <c r="AU121" s="251" t="s">
        <v>82</v>
      </c>
      <c r="AV121" s="15" t="s">
        <v>130</v>
      </c>
      <c r="AW121" s="15" t="s">
        <v>33</v>
      </c>
      <c r="AX121" s="15" t="s">
        <v>80</v>
      </c>
      <c r="AY121" s="251" t="s">
        <v>123</v>
      </c>
    </row>
    <row r="122" s="12" customFormat="1" ht="22.8" customHeight="1">
      <c r="A122" s="12"/>
      <c r="B122" s="185"/>
      <c r="C122" s="186"/>
      <c r="D122" s="187" t="s">
        <v>71</v>
      </c>
      <c r="E122" s="199" t="s">
        <v>161</v>
      </c>
      <c r="F122" s="199" t="s">
        <v>162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SUM(P123:P159)</f>
        <v>0</v>
      </c>
      <c r="Q122" s="193"/>
      <c r="R122" s="194">
        <f>SUM(R123:R159)</f>
        <v>7.5312922799999988</v>
      </c>
      <c r="S122" s="193"/>
      <c r="T122" s="195">
        <f>SUM(T123:T159)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6" t="s">
        <v>80</v>
      </c>
      <c r="AT122" s="197" t="s">
        <v>71</v>
      </c>
      <c r="AU122" s="197" t="s">
        <v>80</v>
      </c>
      <c r="AY122" s="196" t="s">
        <v>123</v>
      </c>
      <c r="BK122" s="198">
        <f>SUM(BK123:BK159)</f>
        <v>0</v>
      </c>
    </row>
    <row r="123" s="2" customFormat="1" ht="24.15" customHeight="1">
      <c r="A123" s="39"/>
      <c r="B123" s="40"/>
      <c r="C123" s="201" t="s">
        <v>152</v>
      </c>
      <c r="D123" s="201" t="s">
        <v>125</v>
      </c>
      <c r="E123" s="202" t="s">
        <v>163</v>
      </c>
      <c r="F123" s="203" t="s">
        <v>164</v>
      </c>
      <c r="G123" s="204" t="s">
        <v>128</v>
      </c>
      <c r="H123" s="205">
        <v>90.971999999999994</v>
      </c>
      <c r="I123" s="206"/>
      <c r="J123" s="207">
        <f>ROUND(I123*H123,2)</f>
        <v>0</v>
      </c>
      <c r="K123" s="203" t="s">
        <v>129</v>
      </c>
      <c r="L123" s="45"/>
      <c r="M123" s="208" t="s">
        <v>19</v>
      </c>
      <c r="N123" s="209" t="s">
        <v>43</v>
      </c>
      <c r="O123" s="85"/>
      <c r="P123" s="210">
        <f>O123*H123</f>
        <v>0</v>
      </c>
      <c r="Q123" s="210">
        <v>0.0014</v>
      </c>
      <c r="R123" s="210">
        <f>Q123*H123</f>
        <v>0.1273608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130</v>
      </c>
      <c r="AT123" s="212" t="s">
        <v>125</v>
      </c>
      <c r="AU123" s="212" t="s">
        <v>82</v>
      </c>
      <c r="AY123" s="18" t="s">
        <v>123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80</v>
      </c>
      <c r="BK123" s="213">
        <f>ROUND(I123*H123,2)</f>
        <v>0</v>
      </c>
      <c r="BL123" s="18" t="s">
        <v>130</v>
      </c>
      <c r="BM123" s="212" t="s">
        <v>165</v>
      </c>
    </row>
    <row r="124" s="2" customFormat="1">
      <c r="A124" s="39"/>
      <c r="B124" s="40"/>
      <c r="C124" s="41"/>
      <c r="D124" s="214" t="s">
        <v>132</v>
      </c>
      <c r="E124" s="41"/>
      <c r="F124" s="215" t="s">
        <v>166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132</v>
      </c>
      <c r="AU124" s="18" t="s">
        <v>82</v>
      </c>
    </row>
    <row r="125" s="13" customFormat="1">
      <c r="A125" s="13"/>
      <c r="B125" s="219"/>
      <c r="C125" s="220"/>
      <c r="D125" s="221" t="s">
        <v>134</v>
      </c>
      <c r="E125" s="222" t="s">
        <v>19</v>
      </c>
      <c r="F125" s="223" t="s">
        <v>135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134</v>
      </c>
      <c r="AU125" s="229" t="s">
        <v>82</v>
      </c>
      <c r="AV125" s="13" t="s">
        <v>80</v>
      </c>
      <c r="AW125" s="13" t="s">
        <v>33</v>
      </c>
      <c r="AX125" s="13" t="s">
        <v>72</v>
      </c>
      <c r="AY125" s="229" t="s">
        <v>123</v>
      </c>
    </row>
    <row r="126" s="13" customFormat="1">
      <c r="A126" s="13"/>
      <c r="B126" s="219"/>
      <c r="C126" s="220"/>
      <c r="D126" s="221" t="s">
        <v>134</v>
      </c>
      <c r="E126" s="222" t="s">
        <v>19</v>
      </c>
      <c r="F126" s="223" t="s">
        <v>167</v>
      </c>
      <c r="G126" s="220"/>
      <c r="H126" s="222" t="s">
        <v>19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134</v>
      </c>
      <c r="AU126" s="229" t="s">
        <v>82</v>
      </c>
      <c r="AV126" s="13" t="s">
        <v>80</v>
      </c>
      <c r="AW126" s="13" t="s">
        <v>33</v>
      </c>
      <c r="AX126" s="13" t="s">
        <v>72</v>
      </c>
      <c r="AY126" s="229" t="s">
        <v>123</v>
      </c>
    </row>
    <row r="127" s="14" customFormat="1">
      <c r="A127" s="14"/>
      <c r="B127" s="230"/>
      <c r="C127" s="231"/>
      <c r="D127" s="221" t="s">
        <v>134</v>
      </c>
      <c r="E127" s="232" t="s">
        <v>19</v>
      </c>
      <c r="F127" s="233" t="s">
        <v>168</v>
      </c>
      <c r="G127" s="231"/>
      <c r="H127" s="234">
        <v>46.031999999999996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134</v>
      </c>
      <c r="AU127" s="240" t="s">
        <v>82</v>
      </c>
      <c r="AV127" s="14" t="s">
        <v>82</v>
      </c>
      <c r="AW127" s="14" t="s">
        <v>33</v>
      </c>
      <c r="AX127" s="14" t="s">
        <v>72</v>
      </c>
      <c r="AY127" s="240" t="s">
        <v>123</v>
      </c>
    </row>
    <row r="128" s="14" customFormat="1">
      <c r="A128" s="14"/>
      <c r="B128" s="230"/>
      <c r="C128" s="231"/>
      <c r="D128" s="221" t="s">
        <v>134</v>
      </c>
      <c r="E128" s="232" t="s">
        <v>19</v>
      </c>
      <c r="F128" s="233" t="s">
        <v>169</v>
      </c>
      <c r="G128" s="231"/>
      <c r="H128" s="234">
        <v>8.8900000000000006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134</v>
      </c>
      <c r="AU128" s="240" t="s">
        <v>82</v>
      </c>
      <c r="AV128" s="14" t="s">
        <v>82</v>
      </c>
      <c r="AW128" s="14" t="s">
        <v>33</v>
      </c>
      <c r="AX128" s="14" t="s">
        <v>72</v>
      </c>
      <c r="AY128" s="240" t="s">
        <v>123</v>
      </c>
    </row>
    <row r="129" s="14" customFormat="1">
      <c r="A129" s="14"/>
      <c r="B129" s="230"/>
      <c r="C129" s="231"/>
      <c r="D129" s="221" t="s">
        <v>134</v>
      </c>
      <c r="E129" s="232" t="s">
        <v>19</v>
      </c>
      <c r="F129" s="233" t="s">
        <v>170</v>
      </c>
      <c r="G129" s="231"/>
      <c r="H129" s="234">
        <v>36.049999999999997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134</v>
      </c>
      <c r="AU129" s="240" t="s">
        <v>82</v>
      </c>
      <c r="AV129" s="14" t="s">
        <v>82</v>
      </c>
      <c r="AW129" s="14" t="s">
        <v>33</v>
      </c>
      <c r="AX129" s="14" t="s">
        <v>72</v>
      </c>
      <c r="AY129" s="240" t="s">
        <v>123</v>
      </c>
    </row>
    <row r="130" s="15" customFormat="1">
      <c r="A130" s="15"/>
      <c r="B130" s="241"/>
      <c r="C130" s="242"/>
      <c r="D130" s="221" t="s">
        <v>134</v>
      </c>
      <c r="E130" s="243" t="s">
        <v>19</v>
      </c>
      <c r="F130" s="244" t="s">
        <v>160</v>
      </c>
      <c r="G130" s="242"/>
      <c r="H130" s="245">
        <v>90.971999999999994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134</v>
      </c>
      <c r="AU130" s="251" t="s">
        <v>82</v>
      </c>
      <c r="AV130" s="15" t="s">
        <v>130</v>
      </c>
      <c r="AW130" s="15" t="s">
        <v>33</v>
      </c>
      <c r="AX130" s="15" t="s">
        <v>80</v>
      </c>
      <c r="AY130" s="251" t="s">
        <v>123</v>
      </c>
    </row>
    <row r="131" s="2" customFormat="1" ht="16.5" customHeight="1">
      <c r="A131" s="39"/>
      <c r="B131" s="40"/>
      <c r="C131" s="201" t="s">
        <v>161</v>
      </c>
      <c r="D131" s="201" t="s">
        <v>125</v>
      </c>
      <c r="E131" s="202" t="s">
        <v>171</v>
      </c>
      <c r="F131" s="203" t="s">
        <v>172</v>
      </c>
      <c r="G131" s="204" t="s">
        <v>128</v>
      </c>
      <c r="H131" s="205">
        <v>90.971999999999994</v>
      </c>
      <c r="I131" s="206"/>
      <c r="J131" s="207">
        <f>ROUND(I131*H131,2)</f>
        <v>0</v>
      </c>
      <c r="K131" s="203" t="s">
        <v>129</v>
      </c>
      <c r="L131" s="45"/>
      <c r="M131" s="208" t="s">
        <v>19</v>
      </c>
      <c r="N131" s="209" t="s">
        <v>43</v>
      </c>
      <c r="O131" s="85"/>
      <c r="P131" s="210">
        <f>O131*H131</f>
        <v>0</v>
      </c>
      <c r="Q131" s="210">
        <v>0.00025999999999999998</v>
      </c>
      <c r="R131" s="210">
        <f>Q131*H131</f>
        <v>0.023652719999999995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130</v>
      </c>
      <c r="AT131" s="212" t="s">
        <v>125</v>
      </c>
      <c r="AU131" s="212" t="s">
        <v>82</v>
      </c>
      <c r="AY131" s="18" t="s">
        <v>123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80</v>
      </c>
      <c r="BK131" s="213">
        <f>ROUND(I131*H131,2)</f>
        <v>0</v>
      </c>
      <c r="BL131" s="18" t="s">
        <v>130</v>
      </c>
      <c r="BM131" s="212" t="s">
        <v>173</v>
      </c>
    </row>
    <row r="132" s="2" customFormat="1">
      <c r="A132" s="39"/>
      <c r="B132" s="40"/>
      <c r="C132" s="41"/>
      <c r="D132" s="214" t="s">
        <v>132</v>
      </c>
      <c r="E132" s="41"/>
      <c r="F132" s="215" t="s">
        <v>174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132</v>
      </c>
      <c r="AU132" s="18" t="s">
        <v>82</v>
      </c>
    </row>
    <row r="133" s="13" customFormat="1">
      <c r="A133" s="13"/>
      <c r="B133" s="219"/>
      <c r="C133" s="220"/>
      <c r="D133" s="221" t="s">
        <v>134</v>
      </c>
      <c r="E133" s="222" t="s">
        <v>19</v>
      </c>
      <c r="F133" s="223" t="s">
        <v>135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134</v>
      </c>
      <c r="AU133" s="229" t="s">
        <v>82</v>
      </c>
      <c r="AV133" s="13" t="s">
        <v>80</v>
      </c>
      <c r="AW133" s="13" t="s">
        <v>33</v>
      </c>
      <c r="AX133" s="13" t="s">
        <v>72</v>
      </c>
      <c r="AY133" s="229" t="s">
        <v>123</v>
      </c>
    </row>
    <row r="134" s="13" customFormat="1">
      <c r="A134" s="13"/>
      <c r="B134" s="219"/>
      <c r="C134" s="220"/>
      <c r="D134" s="221" t="s">
        <v>134</v>
      </c>
      <c r="E134" s="222" t="s">
        <v>19</v>
      </c>
      <c r="F134" s="223" t="s">
        <v>167</v>
      </c>
      <c r="G134" s="220"/>
      <c r="H134" s="222" t="s">
        <v>19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134</v>
      </c>
      <c r="AU134" s="229" t="s">
        <v>82</v>
      </c>
      <c r="AV134" s="13" t="s">
        <v>80</v>
      </c>
      <c r="AW134" s="13" t="s">
        <v>33</v>
      </c>
      <c r="AX134" s="13" t="s">
        <v>72</v>
      </c>
      <c r="AY134" s="229" t="s">
        <v>123</v>
      </c>
    </row>
    <row r="135" s="14" customFormat="1">
      <c r="A135" s="14"/>
      <c r="B135" s="230"/>
      <c r="C135" s="231"/>
      <c r="D135" s="221" t="s">
        <v>134</v>
      </c>
      <c r="E135" s="232" t="s">
        <v>19</v>
      </c>
      <c r="F135" s="233" t="s">
        <v>168</v>
      </c>
      <c r="G135" s="231"/>
      <c r="H135" s="234">
        <v>46.031999999999996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134</v>
      </c>
      <c r="AU135" s="240" t="s">
        <v>82</v>
      </c>
      <c r="AV135" s="14" t="s">
        <v>82</v>
      </c>
      <c r="AW135" s="14" t="s">
        <v>33</v>
      </c>
      <c r="AX135" s="14" t="s">
        <v>72</v>
      </c>
      <c r="AY135" s="240" t="s">
        <v>123</v>
      </c>
    </row>
    <row r="136" s="14" customFormat="1">
      <c r="A136" s="14"/>
      <c r="B136" s="230"/>
      <c r="C136" s="231"/>
      <c r="D136" s="221" t="s">
        <v>134</v>
      </c>
      <c r="E136" s="232" t="s">
        <v>19</v>
      </c>
      <c r="F136" s="233" t="s">
        <v>169</v>
      </c>
      <c r="G136" s="231"/>
      <c r="H136" s="234">
        <v>8.8900000000000006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134</v>
      </c>
      <c r="AU136" s="240" t="s">
        <v>82</v>
      </c>
      <c r="AV136" s="14" t="s">
        <v>82</v>
      </c>
      <c r="AW136" s="14" t="s">
        <v>33</v>
      </c>
      <c r="AX136" s="14" t="s">
        <v>72</v>
      </c>
      <c r="AY136" s="240" t="s">
        <v>123</v>
      </c>
    </row>
    <row r="137" s="14" customFormat="1">
      <c r="A137" s="14"/>
      <c r="B137" s="230"/>
      <c r="C137" s="231"/>
      <c r="D137" s="221" t="s">
        <v>134</v>
      </c>
      <c r="E137" s="232" t="s">
        <v>19</v>
      </c>
      <c r="F137" s="233" t="s">
        <v>170</v>
      </c>
      <c r="G137" s="231"/>
      <c r="H137" s="234">
        <v>36.049999999999997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134</v>
      </c>
      <c r="AU137" s="240" t="s">
        <v>82</v>
      </c>
      <c r="AV137" s="14" t="s">
        <v>82</v>
      </c>
      <c r="AW137" s="14" t="s">
        <v>33</v>
      </c>
      <c r="AX137" s="14" t="s">
        <v>72</v>
      </c>
      <c r="AY137" s="240" t="s">
        <v>123</v>
      </c>
    </row>
    <row r="138" s="15" customFormat="1">
      <c r="A138" s="15"/>
      <c r="B138" s="241"/>
      <c r="C138" s="242"/>
      <c r="D138" s="221" t="s">
        <v>134</v>
      </c>
      <c r="E138" s="243" t="s">
        <v>19</v>
      </c>
      <c r="F138" s="244" t="s">
        <v>160</v>
      </c>
      <c r="G138" s="242"/>
      <c r="H138" s="245">
        <v>90.971999999999994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1" t="s">
        <v>134</v>
      </c>
      <c r="AU138" s="251" t="s">
        <v>82</v>
      </c>
      <c r="AV138" s="15" t="s">
        <v>130</v>
      </c>
      <c r="AW138" s="15" t="s">
        <v>33</v>
      </c>
      <c r="AX138" s="15" t="s">
        <v>80</v>
      </c>
      <c r="AY138" s="251" t="s">
        <v>123</v>
      </c>
    </row>
    <row r="139" s="2" customFormat="1" ht="24.15" customHeight="1">
      <c r="A139" s="39"/>
      <c r="B139" s="40"/>
      <c r="C139" s="201" t="s">
        <v>175</v>
      </c>
      <c r="D139" s="201" t="s">
        <v>125</v>
      </c>
      <c r="E139" s="202" t="s">
        <v>176</v>
      </c>
      <c r="F139" s="203" t="s">
        <v>177</v>
      </c>
      <c r="G139" s="204" t="s">
        <v>128</v>
      </c>
      <c r="H139" s="205">
        <v>90.971999999999994</v>
      </c>
      <c r="I139" s="206"/>
      <c r="J139" s="207">
        <f>ROUND(I139*H139,2)</f>
        <v>0</v>
      </c>
      <c r="K139" s="203" t="s">
        <v>129</v>
      </c>
      <c r="L139" s="45"/>
      <c r="M139" s="208" t="s">
        <v>19</v>
      </c>
      <c r="N139" s="209" t="s">
        <v>43</v>
      </c>
      <c r="O139" s="85"/>
      <c r="P139" s="210">
        <f>O139*H139</f>
        <v>0</v>
      </c>
      <c r="Q139" s="210">
        <v>0.0043800000000000002</v>
      </c>
      <c r="R139" s="210">
        <f>Q139*H139</f>
        <v>0.39845735999999998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130</v>
      </c>
      <c r="AT139" s="212" t="s">
        <v>125</v>
      </c>
      <c r="AU139" s="212" t="s">
        <v>82</v>
      </c>
      <c r="AY139" s="18" t="s">
        <v>123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80</v>
      </c>
      <c r="BK139" s="213">
        <f>ROUND(I139*H139,2)</f>
        <v>0</v>
      </c>
      <c r="BL139" s="18" t="s">
        <v>130</v>
      </c>
      <c r="BM139" s="212" t="s">
        <v>178</v>
      </c>
    </row>
    <row r="140" s="2" customFormat="1">
      <c r="A140" s="39"/>
      <c r="B140" s="40"/>
      <c r="C140" s="41"/>
      <c r="D140" s="214" t="s">
        <v>132</v>
      </c>
      <c r="E140" s="41"/>
      <c r="F140" s="215" t="s">
        <v>179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82</v>
      </c>
    </row>
    <row r="141" s="13" customFormat="1">
      <c r="A141" s="13"/>
      <c r="B141" s="219"/>
      <c r="C141" s="220"/>
      <c r="D141" s="221" t="s">
        <v>134</v>
      </c>
      <c r="E141" s="222" t="s">
        <v>19</v>
      </c>
      <c r="F141" s="223" t="s">
        <v>135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134</v>
      </c>
      <c r="AU141" s="229" t="s">
        <v>82</v>
      </c>
      <c r="AV141" s="13" t="s">
        <v>80</v>
      </c>
      <c r="AW141" s="13" t="s">
        <v>33</v>
      </c>
      <c r="AX141" s="13" t="s">
        <v>72</v>
      </c>
      <c r="AY141" s="229" t="s">
        <v>123</v>
      </c>
    </row>
    <row r="142" s="13" customFormat="1">
      <c r="A142" s="13"/>
      <c r="B142" s="219"/>
      <c r="C142" s="220"/>
      <c r="D142" s="221" t="s">
        <v>134</v>
      </c>
      <c r="E142" s="222" t="s">
        <v>19</v>
      </c>
      <c r="F142" s="223" t="s">
        <v>167</v>
      </c>
      <c r="G142" s="220"/>
      <c r="H142" s="222" t="s">
        <v>19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134</v>
      </c>
      <c r="AU142" s="229" t="s">
        <v>82</v>
      </c>
      <c r="AV142" s="13" t="s">
        <v>80</v>
      </c>
      <c r="AW142" s="13" t="s">
        <v>33</v>
      </c>
      <c r="AX142" s="13" t="s">
        <v>72</v>
      </c>
      <c r="AY142" s="229" t="s">
        <v>123</v>
      </c>
    </row>
    <row r="143" s="14" customFormat="1">
      <c r="A143" s="14"/>
      <c r="B143" s="230"/>
      <c r="C143" s="231"/>
      <c r="D143" s="221" t="s">
        <v>134</v>
      </c>
      <c r="E143" s="232" t="s">
        <v>19</v>
      </c>
      <c r="F143" s="233" t="s">
        <v>168</v>
      </c>
      <c r="G143" s="231"/>
      <c r="H143" s="234">
        <v>46.031999999999996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134</v>
      </c>
      <c r="AU143" s="240" t="s">
        <v>82</v>
      </c>
      <c r="AV143" s="14" t="s">
        <v>82</v>
      </c>
      <c r="AW143" s="14" t="s">
        <v>33</v>
      </c>
      <c r="AX143" s="14" t="s">
        <v>72</v>
      </c>
      <c r="AY143" s="240" t="s">
        <v>123</v>
      </c>
    </row>
    <row r="144" s="14" customFormat="1">
      <c r="A144" s="14"/>
      <c r="B144" s="230"/>
      <c r="C144" s="231"/>
      <c r="D144" s="221" t="s">
        <v>134</v>
      </c>
      <c r="E144" s="232" t="s">
        <v>19</v>
      </c>
      <c r="F144" s="233" t="s">
        <v>169</v>
      </c>
      <c r="G144" s="231"/>
      <c r="H144" s="234">
        <v>8.8900000000000006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134</v>
      </c>
      <c r="AU144" s="240" t="s">
        <v>82</v>
      </c>
      <c r="AV144" s="14" t="s">
        <v>82</v>
      </c>
      <c r="AW144" s="14" t="s">
        <v>33</v>
      </c>
      <c r="AX144" s="14" t="s">
        <v>72</v>
      </c>
      <c r="AY144" s="240" t="s">
        <v>123</v>
      </c>
    </row>
    <row r="145" s="14" customFormat="1">
      <c r="A145" s="14"/>
      <c r="B145" s="230"/>
      <c r="C145" s="231"/>
      <c r="D145" s="221" t="s">
        <v>134</v>
      </c>
      <c r="E145" s="232" t="s">
        <v>19</v>
      </c>
      <c r="F145" s="233" t="s">
        <v>170</v>
      </c>
      <c r="G145" s="231"/>
      <c r="H145" s="234">
        <v>36.049999999999997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134</v>
      </c>
      <c r="AU145" s="240" t="s">
        <v>82</v>
      </c>
      <c r="AV145" s="14" t="s">
        <v>82</v>
      </c>
      <c r="AW145" s="14" t="s">
        <v>33</v>
      </c>
      <c r="AX145" s="14" t="s">
        <v>72</v>
      </c>
      <c r="AY145" s="240" t="s">
        <v>123</v>
      </c>
    </row>
    <row r="146" s="15" customFormat="1">
      <c r="A146" s="15"/>
      <c r="B146" s="241"/>
      <c r="C146" s="242"/>
      <c r="D146" s="221" t="s">
        <v>134</v>
      </c>
      <c r="E146" s="243" t="s">
        <v>19</v>
      </c>
      <c r="F146" s="244" t="s">
        <v>160</v>
      </c>
      <c r="G146" s="242"/>
      <c r="H146" s="245">
        <v>90.971999999999994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1" t="s">
        <v>134</v>
      </c>
      <c r="AU146" s="251" t="s">
        <v>82</v>
      </c>
      <c r="AV146" s="15" t="s">
        <v>130</v>
      </c>
      <c r="AW146" s="15" t="s">
        <v>33</v>
      </c>
      <c r="AX146" s="15" t="s">
        <v>80</v>
      </c>
      <c r="AY146" s="251" t="s">
        <v>123</v>
      </c>
    </row>
    <row r="147" s="2" customFormat="1" ht="21.75" customHeight="1">
      <c r="A147" s="39"/>
      <c r="B147" s="40"/>
      <c r="C147" s="201" t="s">
        <v>180</v>
      </c>
      <c r="D147" s="201" t="s">
        <v>125</v>
      </c>
      <c r="E147" s="202" t="s">
        <v>181</v>
      </c>
      <c r="F147" s="203" t="s">
        <v>182</v>
      </c>
      <c r="G147" s="204" t="s">
        <v>128</v>
      </c>
      <c r="H147" s="205">
        <v>90.971999999999994</v>
      </c>
      <c r="I147" s="206"/>
      <c r="J147" s="207">
        <f>ROUND(I147*H147,2)</f>
        <v>0</v>
      </c>
      <c r="K147" s="203" t="s">
        <v>129</v>
      </c>
      <c r="L147" s="45"/>
      <c r="M147" s="208" t="s">
        <v>19</v>
      </c>
      <c r="N147" s="209" t="s">
        <v>43</v>
      </c>
      <c r="O147" s="85"/>
      <c r="P147" s="210">
        <f>O147*H147</f>
        <v>0</v>
      </c>
      <c r="Q147" s="210">
        <v>0.0057000000000000002</v>
      </c>
      <c r="R147" s="210">
        <f>Q147*H147</f>
        <v>0.51854040000000001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130</v>
      </c>
      <c r="AT147" s="212" t="s">
        <v>125</v>
      </c>
      <c r="AU147" s="212" t="s">
        <v>82</v>
      </c>
      <c r="AY147" s="18" t="s">
        <v>123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80</v>
      </c>
      <c r="BK147" s="213">
        <f>ROUND(I147*H147,2)</f>
        <v>0</v>
      </c>
      <c r="BL147" s="18" t="s">
        <v>130</v>
      </c>
      <c r="BM147" s="212" t="s">
        <v>183</v>
      </c>
    </row>
    <row r="148" s="2" customFormat="1">
      <c r="A148" s="39"/>
      <c r="B148" s="40"/>
      <c r="C148" s="41"/>
      <c r="D148" s="214" t="s">
        <v>132</v>
      </c>
      <c r="E148" s="41"/>
      <c r="F148" s="215" t="s">
        <v>184</v>
      </c>
      <c r="G148" s="41"/>
      <c r="H148" s="41"/>
      <c r="I148" s="216"/>
      <c r="J148" s="41"/>
      <c r="K148" s="41"/>
      <c r="L148" s="45"/>
      <c r="M148" s="217"/>
      <c r="N148" s="21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82</v>
      </c>
    </row>
    <row r="149" s="13" customFormat="1">
      <c r="A149" s="13"/>
      <c r="B149" s="219"/>
      <c r="C149" s="220"/>
      <c r="D149" s="221" t="s">
        <v>134</v>
      </c>
      <c r="E149" s="222" t="s">
        <v>19</v>
      </c>
      <c r="F149" s="223" t="s">
        <v>135</v>
      </c>
      <c r="G149" s="220"/>
      <c r="H149" s="222" t="s">
        <v>19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134</v>
      </c>
      <c r="AU149" s="229" t="s">
        <v>82</v>
      </c>
      <c r="AV149" s="13" t="s">
        <v>80</v>
      </c>
      <c r="AW149" s="13" t="s">
        <v>33</v>
      </c>
      <c r="AX149" s="13" t="s">
        <v>72</v>
      </c>
      <c r="AY149" s="229" t="s">
        <v>123</v>
      </c>
    </row>
    <row r="150" s="13" customFormat="1">
      <c r="A150" s="13"/>
      <c r="B150" s="219"/>
      <c r="C150" s="220"/>
      <c r="D150" s="221" t="s">
        <v>134</v>
      </c>
      <c r="E150" s="222" t="s">
        <v>19</v>
      </c>
      <c r="F150" s="223" t="s">
        <v>167</v>
      </c>
      <c r="G150" s="220"/>
      <c r="H150" s="222" t="s">
        <v>19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134</v>
      </c>
      <c r="AU150" s="229" t="s">
        <v>82</v>
      </c>
      <c r="AV150" s="13" t="s">
        <v>80</v>
      </c>
      <c r="AW150" s="13" t="s">
        <v>33</v>
      </c>
      <c r="AX150" s="13" t="s">
        <v>72</v>
      </c>
      <c r="AY150" s="229" t="s">
        <v>123</v>
      </c>
    </row>
    <row r="151" s="14" customFormat="1">
      <c r="A151" s="14"/>
      <c r="B151" s="230"/>
      <c r="C151" s="231"/>
      <c r="D151" s="221" t="s">
        <v>134</v>
      </c>
      <c r="E151" s="232" t="s">
        <v>19</v>
      </c>
      <c r="F151" s="233" t="s">
        <v>168</v>
      </c>
      <c r="G151" s="231"/>
      <c r="H151" s="234">
        <v>46.031999999999996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134</v>
      </c>
      <c r="AU151" s="240" t="s">
        <v>82</v>
      </c>
      <c r="AV151" s="14" t="s">
        <v>82</v>
      </c>
      <c r="AW151" s="14" t="s">
        <v>33</v>
      </c>
      <c r="AX151" s="14" t="s">
        <v>72</v>
      </c>
      <c r="AY151" s="240" t="s">
        <v>123</v>
      </c>
    </row>
    <row r="152" s="14" customFormat="1">
      <c r="A152" s="14"/>
      <c r="B152" s="230"/>
      <c r="C152" s="231"/>
      <c r="D152" s="221" t="s">
        <v>134</v>
      </c>
      <c r="E152" s="232" t="s">
        <v>19</v>
      </c>
      <c r="F152" s="233" t="s">
        <v>169</v>
      </c>
      <c r="G152" s="231"/>
      <c r="H152" s="234">
        <v>8.8900000000000006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134</v>
      </c>
      <c r="AU152" s="240" t="s">
        <v>82</v>
      </c>
      <c r="AV152" s="14" t="s">
        <v>82</v>
      </c>
      <c r="AW152" s="14" t="s">
        <v>33</v>
      </c>
      <c r="AX152" s="14" t="s">
        <v>72</v>
      </c>
      <c r="AY152" s="240" t="s">
        <v>123</v>
      </c>
    </row>
    <row r="153" s="14" customFormat="1">
      <c r="A153" s="14"/>
      <c r="B153" s="230"/>
      <c r="C153" s="231"/>
      <c r="D153" s="221" t="s">
        <v>134</v>
      </c>
      <c r="E153" s="232" t="s">
        <v>19</v>
      </c>
      <c r="F153" s="233" t="s">
        <v>170</v>
      </c>
      <c r="G153" s="231"/>
      <c r="H153" s="234">
        <v>36.049999999999997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134</v>
      </c>
      <c r="AU153" s="240" t="s">
        <v>82</v>
      </c>
      <c r="AV153" s="14" t="s">
        <v>82</v>
      </c>
      <c r="AW153" s="14" t="s">
        <v>33</v>
      </c>
      <c r="AX153" s="14" t="s">
        <v>72</v>
      </c>
      <c r="AY153" s="240" t="s">
        <v>123</v>
      </c>
    </row>
    <row r="154" s="15" customFormat="1">
      <c r="A154" s="15"/>
      <c r="B154" s="241"/>
      <c r="C154" s="242"/>
      <c r="D154" s="221" t="s">
        <v>134</v>
      </c>
      <c r="E154" s="243" t="s">
        <v>19</v>
      </c>
      <c r="F154" s="244" t="s">
        <v>160</v>
      </c>
      <c r="G154" s="242"/>
      <c r="H154" s="245">
        <v>90.971999999999994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1" t="s">
        <v>134</v>
      </c>
      <c r="AU154" s="251" t="s">
        <v>82</v>
      </c>
      <c r="AV154" s="15" t="s">
        <v>130</v>
      </c>
      <c r="AW154" s="15" t="s">
        <v>33</v>
      </c>
      <c r="AX154" s="15" t="s">
        <v>80</v>
      </c>
      <c r="AY154" s="251" t="s">
        <v>123</v>
      </c>
    </row>
    <row r="155" s="2" customFormat="1" ht="37.8" customHeight="1">
      <c r="A155" s="39"/>
      <c r="B155" s="40"/>
      <c r="C155" s="201" t="s">
        <v>185</v>
      </c>
      <c r="D155" s="201" t="s">
        <v>125</v>
      </c>
      <c r="E155" s="202" t="s">
        <v>186</v>
      </c>
      <c r="F155" s="203" t="s">
        <v>187</v>
      </c>
      <c r="G155" s="204" t="s">
        <v>128</v>
      </c>
      <c r="H155" s="205">
        <v>18.699999999999999</v>
      </c>
      <c r="I155" s="206"/>
      <c r="J155" s="207">
        <f>ROUND(I155*H155,2)</f>
        <v>0</v>
      </c>
      <c r="K155" s="203" t="s">
        <v>129</v>
      </c>
      <c r="L155" s="45"/>
      <c r="M155" s="208" t="s">
        <v>19</v>
      </c>
      <c r="N155" s="209" t="s">
        <v>43</v>
      </c>
      <c r="O155" s="85"/>
      <c r="P155" s="210">
        <f>O155*H155</f>
        <v>0</v>
      </c>
      <c r="Q155" s="210">
        <v>0.34562999999999999</v>
      </c>
      <c r="R155" s="210">
        <f>Q155*H155</f>
        <v>6.4632809999999994</v>
      </c>
      <c r="S155" s="210">
        <v>0</v>
      </c>
      <c r="T155" s="21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2" t="s">
        <v>130</v>
      </c>
      <c r="AT155" s="212" t="s">
        <v>125</v>
      </c>
      <c r="AU155" s="212" t="s">
        <v>82</v>
      </c>
      <c r="AY155" s="18" t="s">
        <v>123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8" t="s">
        <v>80</v>
      </c>
      <c r="BK155" s="213">
        <f>ROUND(I155*H155,2)</f>
        <v>0</v>
      </c>
      <c r="BL155" s="18" t="s">
        <v>130</v>
      </c>
      <c r="BM155" s="212" t="s">
        <v>188</v>
      </c>
    </row>
    <row r="156" s="2" customFormat="1">
      <c r="A156" s="39"/>
      <c r="B156" s="40"/>
      <c r="C156" s="41"/>
      <c r="D156" s="214" t="s">
        <v>132</v>
      </c>
      <c r="E156" s="41"/>
      <c r="F156" s="215" t="s">
        <v>189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132</v>
      </c>
      <c r="AU156" s="18" t="s">
        <v>82</v>
      </c>
    </row>
    <row r="157" s="13" customFormat="1">
      <c r="A157" s="13"/>
      <c r="B157" s="219"/>
      <c r="C157" s="220"/>
      <c r="D157" s="221" t="s">
        <v>134</v>
      </c>
      <c r="E157" s="222" t="s">
        <v>19</v>
      </c>
      <c r="F157" s="223" t="s">
        <v>135</v>
      </c>
      <c r="G157" s="220"/>
      <c r="H157" s="222" t="s">
        <v>19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134</v>
      </c>
      <c r="AU157" s="229" t="s">
        <v>82</v>
      </c>
      <c r="AV157" s="13" t="s">
        <v>80</v>
      </c>
      <c r="AW157" s="13" t="s">
        <v>33</v>
      </c>
      <c r="AX157" s="13" t="s">
        <v>72</v>
      </c>
      <c r="AY157" s="229" t="s">
        <v>123</v>
      </c>
    </row>
    <row r="158" s="13" customFormat="1">
      <c r="A158" s="13"/>
      <c r="B158" s="219"/>
      <c r="C158" s="220"/>
      <c r="D158" s="221" t="s">
        <v>134</v>
      </c>
      <c r="E158" s="222" t="s">
        <v>19</v>
      </c>
      <c r="F158" s="223" t="s">
        <v>136</v>
      </c>
      <c r="G158" s="220"/>
      <c r="H158" s="222" t="s">
        <v>19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134</v>
      </c>
      <c r="AU158" s="229" t="s">
        <v>82</v>
      </c>
      <c r="AV158" s="13" t="s">
        <v>80</v>
      </c>
      <c r="AW158" s="13" t="s">
        <v>33</v>
      </c>
      <c r="AX158" s="13" t="s">
        <v>72</v>
      </c>
      <c r="AY158" s="229" t="s">
        <v>123</v>
      </c>
    </row>
    <row r="159" s="14" customFormat="1">
      <c r="A159" s="14"/>
      <c r="B159" s="230"/>
      <c r="C159" s="231"/>
      <c r="D159" s="221" t="s">
        <v>134</v>
      </c>
      <c r="E159" s="232" t="s">
        <v>19</v>
      </c>
      <c r="F159" s="233" t="s">
        <v>137</v>
      </c>
      <c r="G159" s="231"/>
      <c r="H159" s="234">
        <v>18.699999999999999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134</v>
      </c>
      <c r="AU159" s="240" t="s">
        <v>82</v>
      </c>
      <c r="AV159" s="14" t="s">
        <v>82</v>
      </c>
      <c r="AW159" s="14" t="s">
        <v>33</v>
      </c>
      <c r="AX159" s="14" t="s">
        <v>80</v>
      </c>
      <c r="AY159" s="240" t="s">
        <v>123</v>
      </c>
    </row>
    <row r="160" s="12" customFormat="1" ht="22.8" customHeight="1">
      <c r="A160" s="12"/>
      <c r="B160" s="185"/>
      <c r="C160" s="186"/>
      <c r="D160" s="187" t="s">
        <v>71</v>
      </c>
      <c r="E160" s="199" t="s">
        <v>185</v>
      </c>
      <c r="F160" s="199" t="s">
        <v>190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SUM(P161:P239)</f>
        <v>0</v>
      </c>
      <c r="Q160" s="193"/>
      <c r="R160" s="194">
        <f>SUM(R161:R239)</f>
        <v>5.4543338400000003</v>
      </c>
      <c r="S160" s="193"/>
      <c r="T160" s="195">
        <f>SUM(T161:T239)</f>
        <v>10.765855999999999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80</v>
      </c>
      <c r="AT160" s="197" t="s">
        <v>71</v>
      </c>
      <c r="AU160" s="197" t="s">
        <v>80</v>
      </c>
      <c r="AY160" s="196" t="s">
        <v>123</v>
      </c>
      <c r="BK160" s="198">
        <f>SUM(BK161:BK239)</f>
        <v>0</v>
      </c>
    </row>
    <row r="161" s="2" customFormat="1" ht="16.5" customHeight="1">
      <c r="A161" s="39"/>
      <c r="B161" s="40"/>
      <c r="C161" s="201" t="s">
        <v>191</v>
      </c>
      <c r="D161" s="201" t="s">
        <v>125</v>
      </c>
      <c r="E161" s="202" t="s">
        <v>192</v>
      </c>
      <c r="F161" s="203" t="s">
        <v>193</v>
      </c>
      <c r="G161" s="204" t="s">
        <v>128</v>
      </c>
      <c r="H161" s="205">
        <v>377.618</v>
      </c>
      <c r="I161" s="206"/>
      <c r="J161" s="207">
        <f>ROUND(I161*H161,2)</f>
        <v>0</v>
      </c>
      <c r="K161" s="203" t="s">
        <v>129</v>
      </c>
      <c r="L161" s="45"/>
      <c r="M161" s="208" t="s">
        <v>19</v>
      </c>
      <c r="N161" s="209" t="s">
        <v>43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130</v>
      </c>
      <c r="AT161" s="212" t="s">
        <v>125</v>
      </c>
      <c r="AU161" s="212" t="s">
        <v>82</v>
      </c>
      <c r="AY161" s="18" t="s">
        <v>123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80</v>
      </c>
      <c r="BK161" s="213">
        <f>ROUND(I161*H161,2)</f>
        <v>0</v>
      </c>
      <c r="BL161" s="18" t="s">
        <v>130</v>
      </c>
      <c r="BM161" s="212" t="s">
        <v>194</v>
      </c>
    </row>
    <row r="162" s="2" customFormat="1">
      <c r="A162" s="39"/>
      <c r="B162" s="40"/>
      <c r="C162" s="41"/>
      <c r="D162" s="214" t="s">
        <v>132</v>
      </c>
      <c r="E162" s="41"/>
      <c r="F162" s="215" t="s">
        <v>195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132</v>
      </c>
      <c r="AU162" s="18" t="s">
        <v>82</v>
      </c>
    </row>
    <row r="163" s="13" customFormat="1">
      <c r="A163" s="13"/>
      <c r="B163" s="219"/>
      <c r="C163" s="220"/>
      <c r="D163" s="221" t="s">
        <v>134</v>
      </c>
      <c r="E163" s="222" t="s">
        <v>19</v>
      </c>
      <c r="F163" s="223" t="s">
        <v>135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134</v>
      </c>
      <c r="AU163" s="229" t="s">
        <v>82</v>
      </c>
      <c r="AV163" s="13" t="s">
        <v>80</v>
      </c>
      <c r="AW163" s="13" t="s">
        <v>33</v>
      </c>
      <c r="AX163" s="13" t="s">
        <v>72</v>
      </c>
      <c r="AY163" s="229" t="s">
        <v>123</v>
      </c>
    </row>
    <row r="164" s="13" customFormat="1">
      <c r="A164" s="13"/>
      <c r="B164" s="219"/>
      <c r="C164" s="220"/>
      <c r="D164" s="221" t="s">
        <v>134</v>
      </c>
      <c r="E164" s="222" t="s">
        <v>19</v>
      </c>
      <c r="F164" s="223" t="s">
        <v>196</v>
      </c>
      <c r="G164" s="220"/>
      <c r="H164" s="222" t="s">
        <v>19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134</v>
      </c>
      <c r="AU164" s="229" t="s">
        <v>82</v>
      </c>
      <c r="AV164" s="13" t="s">
        <v>80</v>
      </c>
      <c r="AW164" s="13" t="s">
        <v>33</v>
      </c>
      <c r="AX164" s="13" t="s">
        <v>72</v>
      </c>
      <c r="AY164" s="229" t="s">
        <v>123</v>
      </c>
    </row>
    <row r="165" s="14" customFormat="1">
      <c r="A165" s="14"/>
      <c r="B165" s="230"/>
      <c r="C165" s="231"/>
      <c r="D165" s="221" t="s">
        <v>134</v>
      </c>
      <c r="E165" s="232" t="s">
        <v>19</v>
      </c>
      <c r="F165" s="233" t="s">
        <v>197</v>
      </c>
      <c r="G165" s="231"/>
      <c r="H165" s="234">
        <v>64.561999999999998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134</v>
      </c>
      <c r="AU165" s="240" t="s">
        <v>82</v>
      </c>
      <c r="AV165" s="14" t="s">
        <v>82</v>
      </c>
      <c r="AW165" s="14" t="s">
        <v>33</v>
      </c>
      <c r="AX165" s="14" t="s">
        <v>72</v>
      </c>
      <c r="AY165" s="240" t="s">
        <v>123</v>
      </c>
    </row>
    <row r="166" s="14" customFormat="1">
      <c r="A166" s="14"/>
      <c r="B166" s="230"/>
      <c r="C166" s="231"/>
      <c r="D166" s="221" t="s">
        <v>134</v>
      </c>
      <c r="E166" s="232" t="s">
        <v>19</v>
      </c>
      <c r="F166" s="233" t="s">
        <v>198</v>
      </c>
      <c r="G166" s="231"/>
      <c r="H166" s="234">
        <v>3.3599999999999999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134</v>
      </c>
      <c r="AU166" s="240" t="s">
        <v>82</v>
      </c>
      <c r="AV166" s="14" t="s">
        <v>82</v>
      </c>
      <c r="AW166" s="14" t="s">
        <v>33</v>
      </c>
      <c r="AX166" s="14" t="s">
        <v>72</v>
      </c>
      <c r="AY166" s="240" t="s">
        <v>123</v>
      </c>
    </row>
    <row r="167" s="14" customFormat="1">
      <c r="A167" s="14"/>
      <c r="B167" s="230"/>
      <c r="C167" s="231"/>
      <c r="D167" s="221" t="s">
        <v>134</v>
      </c>
      <c r="E167" s="232" t="s">
        <v>19</v>
      </c>
      <c r="F167" s="233" t="s">
        <v>199</v>
      </c>
      <c r="G167" s="231"/>
      <c r="H167" s="234">
        <v>3.6720000000000002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134</v>
      </c>
      <c r="AU167" s="240" t="s">
        <v>82</v>
      </c>
      <c r="AV167" s="14" t="s">
        <v>82</v>
      </c>
      <c r="AW167" s="14" t="s">
        <v>33</v>
      </c>
      <c r="AX167" s="14" t="s">
        <v>72</v>
      </c>
      <c r="AY167" s="240" t="s">
        <v>123</v>
      </c>
    </row>
    <row r="168" s="14" customFormat="1">
      <c r="A168" s="14"/>
      <c r="B168" s="230"/>
      <c r="C168" s="231"/>
      <c r="D168" s="221" t="s">
        <v>134</v>
      </c>
      <c r="E168" s="232" t="s">
        <v>19</v>
      </c>
      <c r="F168" s="233" t="s">
        <v>200</v>
      </c>
      <c r="G168" s="231"/>
      <c r="H168" s="234">
        <v>2.2400000000000002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134</v>
      </c>
      <c r="AU168" s="240" t="s">
        <v>82</v>
      </c>
      <c r="AV168" s="14" t="s">
        <v>82</v>
      </c>
      <c r="AW168" s="14" t="s">
        <v>33</v>
      </c>
      <c r="AX168" s="14" t="s">
        <v>72</v>
      </c>
      <c r="AY168" s="240" t="s">
        <v>123</v>
      </c>
    </row>
    <row r="169" s="14" customFormat="1">
      <c r="A169" s="14"/>
      <c r="B169" s="230"/>
      <c r="C169" s="231"/>
      <c r="D169" s="221" t="s">
        <v>134</v>
      </c>
      <c r="E169" s="232" t="s">
        <v>19</v>
      </c>
      <c r="F169" s="233" t="s">
        <v>201</v>
      </c>
      <c r="G169" s="231"/>
      <c r="H169" s="234">
        <v>2.448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134</v>
      </c>
      <c r="AU169" s="240" t="s">
        <v>82</v>
      </c>
      <c r="AV169" s="14" t="s">
        <v>82</v>
      </c>
      <c r="AW169" s="14" t="s">
        <v>33</v>
      </c>
      <c r="AX169" s="14" t="s">
        <v>72</v>
      </c>
      <c r="AY169" s="240" t="s">
        <v>123</v>
      </c>
    </row>
    <row r="170" s="13" customFormat="1">
      <c r="A170" s="13"/>
      <c r="B170" s="219"/>
      <c r="C170" s="220"/>
      <c r="D170" s="221" t="s">
        <v>134</v>
      </c>
      <c r="E170" s="222" t="s">
        <v>19</v>
      </c>
      <c r="F170" s="223" t="s">
        <v>145</v>
      </c>
      <c r="G170" s="220"/>
      <c r="H170" s="222" t="s">
        <v>19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134</v>
      </c>
      <c r="AU170" s="229" t="s">
        <v>82</v>
      </c>
      <c r="AV170" s="13" t="s">
        <v>80</v>
      </c>
      <c r="AW170" s="13" t="s">
        <v>33</v>
      </c>
      <c r="AX170" s="13" t="s">
        <v>72</v>
      </c>
      <c r="AY170" s="229" t="s">
        <v>123</v>
      </c>
    </row>
    <row r="171" s="14" customFormat="1">
      <c r="A171" s="14"/>
      <c r="B171" s="230"/>
      <c r="C171" s="231"/>
      <c r="D171" s="221" t="s">
        <v>134</v>
      </c>
      <c r="E171" s="232" t="s">
        <v>19</v>
      </c>
      <c r="F171" s="233" t="s">
        <v>202</v>
      </c>
      <c r="G171" s="231"/>
      <c r="H171" s="234">
        <v>10.298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134</v>
      </c>
      <c r="AU171" s="240" t="s">
        <v>82</v>
      </c>
      <c r="AV171" s="14" t="s">
        <v>82</v>
      </c>
      <c r="AW171" s="14" t="s">
        <v>33</v>
      </c>
      <c r="AX171" s="14" t="s">
        <v>72</v>
      </c>
      <c r="AY171" s="240" t="s">
        <v>123</v>
      </c>
    </row>
    <row r="172" s="13" customFormat="1">
      <c r="A172" s="13"/>
      <c r="B172" s="219"/>
      <c r="C172" s="220"/>
      <c r="D172" s="221" t="s">
        <v>134</v>
      </c>
      <c r="E172" s="222" t="s">
        <v>19</v>
      </c>
      <c r="F172" s="223" t="s">
        <v>203</v>
      </c>
      <c r="G172" s="220"/>
      <c r="H172" s="222" t="s">
        <v>19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134</v>
      </c>
      <c r="AU172" s="229" t="s">
        <v>82</v>
      </c>
      <c r="AV172" s="13" t="s">
        <v>80</v>
      </c>
      <c r="AW172" s="13" t="s">
        <v>33</v>
      </c>
      <c r="AX172" s="13" t="s">
        <v>72</v>
      </c>
      <c r="AY172" s="229" t="s">
        <v>123</v>
      </c>
    </row>
    <row r="173" s="14" customFormat="1">
      <c r="A173" s="14"/>
      <c r="B173" s="230"/>
      <c r="C173" s="231"/>
      <c r="D173" s="221" t="s">
        <v>134</v>
      </c>
      <c r="E173" s="232" t="s">
        <v>19</v>
      </c>
      <c r="F173" s="233" t="s">
        <v>204</v>
      </c>
      <c r="G173" s="231"/>
      <c r="H173" s="234">
        <v>147.38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134</v>
      </c>
      <c r="AU173" s="240" t="s">
        <v>82</v>
      </c>
      <c r="AV173" s="14" t="s">
        <v>82</v>
      </c>
      <c r="AW173" s="14" t="s">
        <v>33</v>
      </c>
      <c r="AX173" s="14" t="s">
        <v>72</v>
      </c>
      <c r="AY173" s="240" t="s">
        <v>123</v>
      </c>
    </row>
    <row r="174" s="14" customFormat="1">
      <c r="A174" s="14"/>
      <c r="B174" s="230"/>
      <c r="C174" s="231"/>
      <c r="D174" s="221" t="s">
        <v>134</v>
      </c>
      <c r="E174" s="232" t="s">
        <v>19</v>
      </c>
      <c r="F174" s="233" t="s">
        <v>205</v>
      </c>
      <c r="G174" s="231"/>
      <c r="H174" s="234">
        <v>7.4930000000000003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134</v>
      </c>
      <c r="AU174" s="240" t="s">
        <v>82</v>
      </c>
      <c r="AV174" s="14" t="s">
        <v>82</v>
      </c>
      <c r="AW174" s="14" t="s">
        <v>33</v>
      </c>
      <c r="AX174" s="14" t="s">
        <v>72</v>
      </c>
      <c r="AY174" s="240" t="s">
        <v>123</v>
      </c>
    </row>
    <row r="175" s="14" customFormat="1">
      <c r="A175" s="14"/>
      <c r="B175" s="230"/>
      <c r="C175" s="231"/>
      <c r="D175" s="221" t="s">
        <v>134</v>
      </c>
      <c r="E175" s="232" t="s">
        <v>19</v>
      </c>
      <c r="F175" s="233" t="s">
        <v>206</v>
      </c>
      <c r="G175" s="231"/>
      <c r="H175" s="234">
        <v>45.192999999999998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134</v>
      </c>
      <c r="AU175" s="240" t="s">
        <v>82</v>
      </c>
      <c r="AV175" s="14" t="s">
        <v>82</v>
      </c>
      <c r="AW175" s="14" t="s">
        <v>33</v>
      </c>
      <c r="AX175" s="14" t="s">
        <v>72</v>
      </c>
      <c r="AY175" s="240" t="s">
        <v>123</v>
      </c>
    </row>
    <row r="176" s="13" customFormat="1">
      <c r="A176" s="13"/>
      <c r="B176" s="219"/>
      <c r="C176" s="220"/>
      <c r="D176" s="221" t="s">
        <v>134</v>
      </c>
      <c r="E176" s="222" t="s">
        <v>19</v>
      </c>
      <c r="F176" s="223" t="s">
        <v>167</v>
      </c>
      <c r="G176" s="220"/>
      <c r="H176" s="222" t="s">
        <v>19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134</v>
      </c>
      <c r="AU176" s="229" t="s">
        <v>82</v>
      </c>
      <c r="AV176" s="13" t="s">
        <v>80</v>
      </c>
      <c r="AW176" s="13" t="s">
        <v>33</v>
      </c>
      <c r="AX176" s="13" t="s">
        <v>72</v>
      </c>
      <c r="AY176" s="229" t="s">
        <v>123</v>
      </c>
    </row>
    <row r="177" s="14" customFormat="1">
      <c r="A177" s="14"/>
      <c r="B177" s="230"/>
      <c r="C177" s="231"/>
      <c r="D177" s="221" t="s">
        <v>134</v>
      </c>
      <c r="E177" s="232" t="s">
        <v>19</v>
      </c>
      <c r="F177" s="233" t="s">
        <v>168</v>
      </c>
      <c r="G177" s="231"/>
      <c r="H177" s="234">
        <v>46.031999999999996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134</v>
      </c>
      <c r="AU177" s="240" t="s">
        <v>82</v>
      </c>
      <c r="AV177" s="14" t="s">
        <v>82</v>
      </c>
      <c r="AW177" s="14" t="s">
        <v>33</v>
      </c>
      <c r="AX177" s="14" t="s">
        <v>72</v>
      </c>
      <c r="AY177" s="240" t="s">
        <v>123</v>
      </c>
    </row>
    <row r="178" s="14" customFormat="1">
      <c r="A178" s="14"/>
      <c r="B178" s="230"/>
      <c r="C178" s="231"/>
      <c r="D178" s="221" t="s">
        <v>134</v>
      </c>
      <c r="E178" s="232" t="s">
        <v>19</v>
      </c>
      <c r="F178" s="233" t="s">
        <v>169</v>
      </c>
      <c r="G178" s="231"/>
      <c r="H178" s="234">
        <v>8.8900000000000006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134</v>
      </c>
      <c r="AU178" s="240" t="s">
        <v>82</v>
      </c>
      <c r="AV178" s="14" t="s">
        <v>82</v>
      </c>
      <c r="AW178" s="14" t="s">
        <v>33</v>
      </c>
      <c r="AX178" s="14" t="s">
        <v>72</v>
      </c>
      <c r="AY178" s="240" t="s">
        <v>123</v>
      </c>
    </row>
    <row r="179" s="14" customFormat="1">
      <c r="A179" s="14"/>
      <c r="B179" s="230"/>
      <c r="C179" s="231"/>
      <c r="D179" s="221" t="s">
        <v>134</v>
      </c>
      <c r="E179" s="232" t="s">
        <v>19</v>
      </c>
      <c r="F179" s="233" t="s">
        <v>170</v>
      </c>
      <c r="G179" s="231"/>
      <c r="H179" s="234">
        <v>36.049999999999997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134</v>
      </c>
      <c r="AU179" s="240" t="s">
        <v>82</v>
      </c>
      <c r="AV179" s="14" t="s">
        <v>82</v>
      </c>
      <c r="AW179" s="14" t="s">
        <v>33</v>
      </c>
      <c r="AX179" s="14" t="s">
        <v>72</v>
      </c>
      <c r="AY179" s="240" t="s">
        <v>123</v>
      </c>
    </row>
    <row r="180" s="15" customFormat="1">
      <c r="A180" s="15"/>
      <c r="B180" s="241"/>
      <c r="C180" s="242"/>
      <c r="D180" s="221" t="s">
        <v>134</v>
      </c>
      <c r="E180" s="243" t="s">
        <v>19</v>
      </c>
      <c r="F180" s="244" t="s">
        <v>160</v>
      </c>
      <c r="G180" s="242"/>
      <c r="H180" s="245">
        <v>377.61799999999994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1" t="s">
        <v>134</v>
      </c>
      <c r="AU180" s="251" t="s">
        <v>82</v>
      </c>
      <c r="AV180" s="15" t="s">
        <v>130</v>
      </c>
      <c r="AW180" s="15" t="s">
        <v>33</v>
      </c>
      <c r="AX180" s="15" t="s">
        <v>80</v>
      </c>
      <c r="AY180" s="251" t="s">
        <v>123</v>
      </c>
    </row>
    <row r="181" s="2" customFormat="1" ht="33" customHeight="1">
      <c r="A181" s="39"/>
      <c r="B181" s="40"/>
      <c r="C181" s="201" t="s">
        <v>207</v>
      </c>
      <c r="D181" s="201" t="s">
        <v>125</v>
      </c>
      <c r="E181" s="202" t="s">
        <v>208</v>
      </c>
      <c r="F181" s="203" t="s">
        <v>209</v>
      </c>
      <c r="G181" s="204" t="s">
        <v>210</v>
      </c>
      <c r="H181" s="205">
        <v>10.699999999999999</v>
      </c>
      <c r="I181" s="206"/>
      <c r="J181" s="207">
        <f>ROUND(I181*H181,2)</f>
        <v>0</v>
      </c>
      <c r="K181" s="203" t="s">
        <v>129</v>
      </c>
      <c r="L181" s="45"/>
      <c r="M181" s="208" t="s">
        <v>19</v>
      </c>
      <c r="N181" s="209" t="s">
        <v>43</v>
      </c>
      <c r="O181" s="85"/>
      <c r="P181" s="210">
        <f>O181*H181</f>
        <v>0</v>
      </c>
      <c r="Q181" s="210">
        <v>0.11808</v>
      </c>
      <c r="R181" s="210">
        <f>Q181*H181</f>
        <v>1.2634559999999999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130</v>
      </c>
      <c r="AT181" s="212" t="s">
        <v>125</v>
      </c>
      <c r="AU181" s="212" t="s">
        <v>82</v>
      </c>
      <c r="AY181" s="18" t="s">
        <v>123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80</v>
      </c>
      <c r="BK181" s="213">
        <f>ROUND(I181*H181,2)</f>
        <v>0</v>
      </c>
      <c r="BL181" s="18" t="s">
        <v>130</v>
      </c>
      <c r="BM181" s="212" t="s">
        <v>211</v>
      </c>
    </row>
    <row r="182" s="2" customFormat="1">
      <c r="A182" s="39"/>
      <c r="B182" s="40"/>
      <c r="C182" s="41"/>
      <c r="D182" s="214" t="s">
        <v>132</v>
      </c>
      <c r="E182" s="41"/>
      <c r="F182" s="215" t="s">
        <v>212</v>
      </c>
      <c r="G182" s="41"/>
      <c r="H182" s="41"/>
      <c r="I182" s="216"/>
      <c r="J182" s="41"/>
      <c r="K182" s="41"/>
      <c r="L182" s="45"/>
      <c r="M182" s="217"/>
      <c r="N182" s="21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132</v>
      </c>
      <c r="AU182" s="18" t="s">
        <v>82</v>
      </c>
    </row>
    <row r="183" s="13" customFormat="1">
      <c r="A183" s="13"/>
      <c r="B183" s="219"/>
      <c r="C183" s="220"/>
      <c r="D183" s="221" t="s">
        <v>134</v>
      </c>
      <c r="E183" s="222" t="s">
        <v>19</v>
      </c>
      <c r="F183" s="223" t="s">
        <v>135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134</v>
      </c>
      <c r="AU183" s="229" t="s">
        <v>82</v>
      </c>
      <c r="AV183" s="13" t="s">
        <v>80</v>
      </c>
      <c r="AW183" s="13" t="s">
        <v>33</v>
      </c>
      <c r="AX183" s="13" t="s">
        <v>72</v>
      </c>
      <c r="AY183" s="229" t="s">
        <v>123</v>
      </c>
    </row>
    <row r="184" s="13" customFormat="1">
      <c r="A184" s="13"/>
      <c r="B184" s="219"/>
      <c r="C184" s="220"/>
      <c r="D184" s="221" t="s">
        <v>134</v>
      </c>
      <c r="E184" s="222" t="s">
        <v>19</v>
      </c>
      <c r="F184" s="223" t="s">
        <v>158</v>
      </c>
      <c r="G184" s="220"/>
      <c r="H184" s="222" t="s">
        <v>19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134</v>
      </c>
      <c r="AU184" s="229" t="s">
        <v>82</v>
      </c>
      <c r="AV184" s="13" t="s">
        <v>80</v>
      </c>
      <c r="AW184" s="13" t="s">
        <v>33</v>
      </c>
      <c r="AX184" s="13" t="s">
        <v>72</v>
      </c>
      <c r="AY184" s="229" t="s">
        <v>123</v>
      </c>
    </row>
    <row r="185" s="14" customFormat="1">
      <c r="A185" s="14"/>
      <c r="B185" s="230"/>
      <c r="C185" s="231"/>
      <c r="D185" s="221" t="s">
        <v>134</v>
      </c>
      <c r="E185" s="232" t="s">
        <v>19</v>
      </c>
      <c r="F185" s="233" t="s">
        <v>213</v>
      </c>
      <c r="G185" s="231"/>
      <c r="H185" s="234">
        <v>10.699999999999999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134</v>
      </c>
      <c r="AU185" s="240" t="s">
        <v>82</v>
      </c>
      <c r="AV185" s="14" t="s">
        <v>82</v>
      </c>
      <c r="AW185" s="14" t="s">
        <v>33</v>
      </c>
      <c r="AX185" s="14" t="s">
        <v>80</v>
      </c>
      <c r="AY185" s="240" t="s">
        <v>123</v>
      </c>
    </row>
    <row r="186" s="2" customFormat="1" ht="16.5" customHeight="1">
      <c r="A186" s="39"/>
      <c r="B186" s="40"/>
      <c r="C186" s="252" t="s">
        <v>214</v>
      </c>
      <c r="D186" s="252" t="s">
        <v>215</v>
      </c>
      <c r="E186" s="253" t="s">
        <v>216</v>
      </c>
      <c r="F186" s="254" t="s">
        <v>217</v>
      </c>
      <c r="G186" s="255" t="s">
        <v>210</v>
      </c>
      <c r="H186" s="256">
        <v>2.2000000000000002</v>
      </c>
      <c r="I186" s="257"/>
      <c r="J186" s="258">
        <f>ROUND(I186*H186,2)</f>
        <v>0</v>
      </c>
      <c r="K186" s="254" t="s">
        <v>129</v>
      </c>
      <c r="L186" s="259"/>
      <c r="M186" s="260" t="s">
        <v>19</v>
      </c>
      <c r="N186" s="261" t="s">
        <v>43</v>
      </c>
      <c r="O186" s="85"/>
      <c r="P186" s="210">
        <f>O186*H186</f>
        <v>0</v>
      </c>
      <c r="Q186" s="210">
        <v>0.13400000000000001</v>
      </c>
      <c r="R186" s="210">
        <f>Q186*H186</f>
        <v>0.29480000000000006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180</v>
      </c>
      <c r="AT186" s="212" t="s">
        <v>215</v>
      </c>
      <c r="AU186" s="212" t="s">
        <v>82</v>
      </c>
      <c r="AY186" s="18" t="s">
        <v>123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80</v>
      </c>
      <c r="BK186" s="213">
        <f>ROUND(I186*H186,2)</f>
        <v>0</v>
      </c>
      <c r="BL186" s="18" t="s">
        <v>130</v>
      </c>
      <c r="BM186" s="212" t="s">
        <v>218</v>
      </c>
    </row>
    <row r="187" s="14" customFormat="1">
      <c r="A187" s="14"/>
      <c r="B187" s="230"/>
      <c r="C187" s="231"/>
      <c r="D187" s="221" t="s">
        <v>134</v>
      </c>
      <c r="E187" s="232" t="s">
        <v>19</v>
      </c>
      <c r="F187" s="233" t="s">
        <v>219</v>
      </c>
      <c r="G187" s="231"/>
      <c r="H187" s="234">
        <v>2.2000000000000002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134</v>
      </c>
      <c r="AU187" s="240" t="s">
        <v>82</v>
      </c>
      <c r="AV187" s="14" t="s">
        <v>82</v>
      </c>
      <c r="AW187" s="14" t="s">
        <v>33</v>
      </c>
      <c r="AX187" s="14" t="s">
        <v>80</v>
      </c>
      <c r="AY187" s="240" t="s">
        <v>123</v>
      </c>
    </row>
    <row r="188" s="2" customFormat="1" ht="33" customHeight="1">
      <c r="A188" s="39"/>
      <c r="B188" s="40"/>
      <c r="C188" s="201" t="s">
        <v>220</v>
      </c>
      <c r="D188" s="201" t="s">
        <v>125</v>
      </c>
      <c r="E188" s="202" t="s">
        <v>221</v>
      </c>
      <c r="F188" s="203" t="s">
        <v>222</v>
      </c>
      <c r="G188" s="204" t="s">
        <v>142</v>
      </c>
      <c r="H188" s="205">
        <v>7</v>
      </c>
      <c r="I188" s="206"/>
      <c r="J188" s="207">
        <f>ROUND(I188*H188,2)</f>
        <v>0</v>
      </c>
      <c r="K188" s="203" t="s">
        <v>129</v>
      </c>
      <c r="L188" s="45"/>
      <c r="M188" s="208" t="s">
        <v>19</v>
      </c>
      <c r="N188" s="209" t="s">
        <v>43</v>
      </c>
      <c r="O188" s="85"/>
      <c r="P188" s="210">
        <f>O188*H188</f>
        <v>0</v>
      </c>
      <c r="Q188" s="210">
        <v>0.0092800000000000001</v>
      </c>
      <c r="R188" s="210">
        <f>Q188*H188</f>
        <v>0.064960000000000004</v>
      </c>
      <c r="S188" s="210">
        <v>0</v>
      </c>
      <c r="T188" s="21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2" t="s">
        <v>130</v>
      </c>
      <c r="AT188" s="212" t="s">
        <v>125</v>
      </c>
      <c r="AU188" s="212" t="s">
        <v>82</v>
      </c>
      <c r="AY188" s="18" t="s">
        <v>123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8" t="s">
        <v>80</v>
      </c>
      <c r="BK188" s="213">
        <f>ROUND(I188*H188,2)</f>
        <v>0</v>
      </c>
      <c r="BL188" s="18" t="s">
        <v>130</v>
      </c>
      <c r="BM188" s="212" t="s">
        <v>223</v>
      </c>
    </row>
    <row r="189" s="2" customFormat="1">
      <c r="A189" s="39"/>
      <c r="B189" s="40"/>
      <c r="C189" s="41"/>
      <c r="D189" s="214" t="s">
        <v>132</v>
      </c>
      <c r="E189" s="41"/>
      <c r="F189" s="215" t="s">
        <v>224</v>
      </c>
      <c r="G189" s="41"/>
      <c r="H189" s="41"/>
      <c r="I189" s="216"/>
      <c r="J189" s="41"/>
      <c r="K189" s="41"/>
      <c r="L189" s="45"/>
      <c r="M189" s="217"/>
      <c r="N189" s="21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132</v>
      </c>
      <c r="AU189" s="18" t="s">
        <v>82</v>
      </c>
    </row>
    <row r="190" s="13" customFormat="1">
      <c r="A190" s="13"/>
      <c r="B190" s="219"/>
      <c r="C190" s="220"/>
      <c r="D190" s="221" t="s">
        <v>134</v>
      </c>
      <c r="E190" s="222" t="s">
        <v>19</v>
      </c>
      <c r="F190" s="223" t="s">
        <v>225</v>
      </c>
      <c r="G190" s="220"/>
      <c r="H190" s="222" t="s">
        <v>19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134</v>
      </c>
      <c r="AU190" s="229" t="s">
        <v>82</v>
      </c>
      <c r="AV190" s="13" t="s">
        <v>80</v>
      </c>
      <c r="AW190" s="13" t="s">
        <v>33</v>
      </c>
      <c r="AX190" s="13" t="s">
        <v>72</v>
      </c>
      <c r="AY190" s="229" t="s">
        <v>123</v>
      </c>
    </row>
    <row r="191" s="14" customFormat="1">
      <c r="A191" s="14"/>
      <c r="B191" s="230"/>
      <c r="C191" s="231"/>
      <c r="D191" s="221" t="s">
        <v>134</v>
      </c>
      <c r="E191" s="232" t="s">
        <v>19</v>
      </c>
      <c r="F191" s="233" t="s">
        <v>175</v>
      </c>
      <c r="G191" s="231"/>
      <c r="H191" s="234">
        <v>7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134</v>
      </c>
      <c r="AU191" s="240" t="s">
        <v>82</v>
      </c>
      <c r="AV191" s="14" t="s">
        <v>82</v>
      </c>
      <c r="AW191" s="14" t="s">
        <v>33</v>
      </c>
      <c r="AX191" s="14" t="s">
        <v>80</v>
      </c>
      <c r="AY191" s="240" t="s">
        <v>123</v>
      </c>
    </row>
    <row r="192" s="2" customFormat="1" ht="16.5" customHeight="1">
      <c r="A192" s="39"/>
      <c r="B192" s="40"/>
      <c r="C192" s="252" t="s">
        <v>226</v>
      </c>
      <c r="D192" s="252" t="s">
        <v>215</v>
      </c>
      <c r="E192" s="253" t="s">
        <v>227</v>
      </c>
      <c r="F192" s="254" t="s">
        <v>228</v>
      </c>
      <c r="G192" s="255" t="s">
        <v>142</v>
      </c>
      <c r="H192" s="256">
        <v>7</v>
      </c>
      <c r="I192" s="257"/>
      <c r="J192" s="258">
        <f>ROUND(I192*H192,2)</f>
        <v>0</v>
      </c>
      <c r="K192" s="254" t="s">
        <v>129</v>
      </c>
      <c r="L192" s="259"/>
      <c r="M192" s="260" t="s">
        <v>19</v>
      </c>
      <c r="N192" s="261" t="s">
        <v>43</v>
      </c>
      <c r="O192" s="85"/>
      <c r="P192" s="210">
        <f>O192*H192</f>
        <v>0</v>
      </c>
      <c r="Q192" s="210">
        <v>0.0047999999999999996</v>
      </c>
      <c r="R192" s="210">
        <f>Q192*H192</f>
        <v>0.033599999999999998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180</v>
      </c>
      <c r="AT192" s="212" t="s">
        <v>215</v>
      </c>
      <c r="AU192" s="212" t="s">
        <v>82</v>
      </c>
      <c r="AY192" s="18" t="s">
        <v>123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80</v>
      </c>
      <c r="BK192" s="213">
        <f>ROUND(I192*H192,2)</f>
        <v>0</v>
      </c>
      <c r="BL192" s="18" t="s">
        <v>130</v>
      </c>
      <c r="BM192" s="212" t="s">
        <v>229</v>
      </c>
    </row>
    <row r="193" s="2" customFormat="1" ht="44.25" customHeight="1">
      <c r="A193" s="39"/>
      <c r="B193" s="40"/>
      <c r="C193" s="201" t="s">
        <v>8</v>
      </c>
      <c r="D193" s="201" t="s">
        <v>125</v>
      </c>
      <c r="E193" s="202" t="s">
        <v>230</v>
      </c>
      <c r="F193" s="203" t="s">
        <v>231</v>
      </c>
      <c r="G193" s="204" t="s">
        <v>210</v>
      </c>
      <c r="H193" s="205">
        <v>10.699999999999999</v>
      </c>
      <c r="I193" s="206"/>
      <c r="J193" s="207">
        <f>ROUND(I193*H193,2)</f>
        <v>0</v>
      </c>
      <c r="K193" s="203" t="s">
        <v>129</v>
      </c>
      <c r="L193" s="45"/>
      <c r="M193" s="208" t="s">
        <v>19</v>
      </c>
      <c r="N193" s="209" t="s">
        <v>43</v>
      </c>
      <c r="O193" s="85"/>
      <c r="P193" s="210">
        <f>O193*H193</f>
        <v>0</v>
      </c>
      <c r="Q193" s="210">
        <v>0</v>
      </c>
      <c r="R193" s="210">
        <f>Q193*H193</f>
        <v>0</v>
      </c>
      <c r="S193" s="210">
        <v>0.25</v>
      </c>
      <c r="T193" s="211">
        <f>S193*H193</f>
        <v>2.6749999999999998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130</v>
      </c>
      <c r="AT193" s="212" t="s">
        <v>125</v>
      </c>
      <c r="AU193" s="212" t="s">
        <v>82</v>
      </c>
      <c r="AY193" s="18" t="s">
        <v>123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80</v>
      </c>
      <c r="BK193" s="213">
        <f>ROUND(I193*H193,2)</f>
        <v>0</v>
      </c>
      <c r="BL193" s="18" t="s">
        <v>130</v>
      </c>
      <c r="BM193" s="212" t="s">
        <v>232</v>
      </c>
    </row>
    <row r="194" s="2" customFormat="1">
      <c r="A194" s="39"/>
      <c r="B194" s="40"/>
      <c r="C194" s="41"/>
      <c r="D194" s="214" t="s">
        <v>132</v>
      </c>
      <c r="E194" s="41"/>
      <c r="F194" s="215" t="s">
        <v>233</v>
      </c>
      <c r="G194" s="41"/>
      <c r="H194" s="41"/>
      <c r="I194" s="216"/>
      <c r="J194" s="41"/>
      <c r="K194" s="41"/>
      <c r="L194" s="45"/>
      <c r="M194" s="217"/>
      <c r="N194" s="21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132</v>
      </c>
      <c r="AU194" s="18" t="s">
        <v>82</v>
      </c>
    </row>
    <row r="195" s="13" customFormat="1">
      <c r="A195" s="13"/>
      <c r="B195" s="219"/>
      <c r="C195" s="220"/>
      <c r="D195" s="221" t="s">
        <v>134</v>
      </c>
      <c r="E195" s="222" t="s">
        <v>19</v>
      </c>
      <c r="F195" s="223" t="s">
        <v>135</v>
      </c>
      <c r="G195" s="220"/>
      <c r="H195" s="222" t="s">
        <v>19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134</v>
      </c>
      <c r="AU195" s="229" t="s">
        <v>82</v>
      </c>
      <c r="AV195" s="13" t="s">
        <v>80</v>
      </c>
      <c r="AW195" s="13" t="s">
        <v>33</v>
      </c>
      <c r="AX195" s="13" t="s">
        <v>72</v>
      </c>
      <c r="AY195" s="229" t="s">
        <v>123</v>
      </c>
    </row>
    <row r="196" s="13" customFormat="1">
      <c r="A196" s="13"/>
      <c r="B196" s="219"/>
      <c r="C196" s="220"/>
      <c r="D196" s="221" t="s">
        <v>134</v>
      </c>
      <c r="E196" s="222" t="s">
        <v>19</v>
      </c>
      <c r="F196" s="223" t="s">
        <v>158</v>
      </c>
      <c r="G196" s="220"/>
      <c r="H196" s="222" t="s">
        <v>19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134</v>
      </c>
      <c r="AU196" s="229" t="s">
        <v>82</v>
      </c>
      <c r="AV196" s="13" t="s">
        <v>80</v>
      </c>
      <c r="AW196" s="13" t="s">
        <v>33</v>
      </c>
      <c r="AX196" s="13" t="s">
        <v>72</v>
      </c>
      <c r="AY196" s="229" t="s">
        <v>123</v>
      </c>
    </row>
    <row r="197" s="14" customFormat="1">
      <c r="A197" s="14"/>
      <c r="B197" s="230"/>
      <c r="C197" s="231"/>
      <c r="D197" s="221" t="s">
        <v>134</v>
      </c>
      <c r="E197" s="232" t="s">
        <v>19</v>
      </c>
      <c r="F197" s="233" t="s">
        <v>213</v>
      </c>
      <c r="G197" s="231"/>
      <c r="H197" s="234">
        <v>10.699999999999999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134</v>
      </c>
      <c r="AU197" s="240" t="s">
        <v>82</v>
      </c>
      <c r="AV197" s="14" t="s">
        <v>82</v>
      </c>
      <c r="AW197" s="14" t="s">
        <v>33</v>
      </c>
      <c r="AX197" s="14" t="s">
        <v>80</v>
      </c>
      <c r="AY197" s="240" t="s">
        <v>123</v>
      </c>
    </row>
    <row r="198" s="2" customFormat="1" ht="24.15" customHeight="1">
      <c r="A198" s="39"/>
      <c r="B198" s="40"/>
      <c r="C198" s="201" t="s">
        <v>234</v>
      </c>
      <c r="D198" s="201" t="s">
        <v>125</v>
      </c>
      <c r="E198" s="202" t="s">
        <v>235</v>
      </c>
      <c r="F198" s="203" t="s">
        <v>236</v>
      </c>
      <c r="G198" s="204" t="s">
        <v>128</v>
      </c>
      <c r="H198" s="205">
        <v>90.971999999999994</v>
      </c>
      <c r="I198" s="206"/>
      <c r="J198" s="207">
        <f>ROUND(I198*H198,2)</f>
        <v>0</v>
      </c>
      <c r="K198" s="203" t="s">
        <v>129</v>
      </c>
      <c r="L198" s="45"/>
      <c r="M198" s="208" t="s">
        <v>19</v>
      </c>
      <c r="N198" s="209" t="s">
        <v>43</v>
      </c>
      <c r="O198" s="85"/>
      <c r="P198" s="210">
        <f>O198*H198</f>
        <v>0</v>
      </c>
      <c r="Q198" s="210">
        <v>0</v>
      </c>
      <c r="R198" s="210">
        <f>Q198*H198</f>
        <v>0</v>
      </c>
      <c r="S198" s="210">
        <v>0.068000000000000005</v>
      </c>
      <c r="T198" s="211">
        <f>S198*H198</f>
        <v>6.186096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2" t="s">
        <v>130</v>
      </c>
      <c r="AT198" s="212" t="s">
        <v>125</v>
      </c>
      <c r="AU198" s="212" t="s">
        <v>82</v>
      </c>
      <c r="AY198" s="18" t="s">
        <v>123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8" t="s">
        <v>80</v>
      </c>
      <c r="BK198" s="213">
        <f>ROUND(I198*H198,2)</f>
        <v>0</v>
      </c>
      <c r="BL198" s="18" t="s">
        <v>130</v>
      </c>
      <c r="BM198" s="212" t="s">
        <v>237</v>
      </c>
    </row>
    <row r="199" s="2" customFormat="1">
      <c r="A199" s="39"/>
      <c r="B199" s="40"/>
      <c r="C199" s="41"/>
      <c r="D199" s="214" t="s">
        <v>132</v>
      </c>
      <c r="E199" s="41"/>
      <c r="F199" s="215" t="s">
        <v>238</v>
      </c>
      <c r="G199" s="41"/>
      <c r="H199" s="41"/>
      <c r="I199" s="216"/>
      <c r="J199" s="41"/>
      <c r="K199" s="41"/>
      <c r="L199" s="45"/>
      <c r="M199" s="217"/>
      <c r="N199" s="218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132</v>
      </c>
      <c r="AU199" s="18" t="s">
        <v>82</v>
      </c>
    </row>
    <row r="200" s="13" customFormat="1">
      <c r="A200" s="13"/>
      <c r="B200" s="219"/>
      <c r="C200" s="220"/>
      <c r="D200" s="221" t="s">
        <v>134</v>
      </c>
      <c r="E200" s="222" t="s">
        <v>19</v>
      </c>
      <c r="F200" s="223" t="s">
        <v>135</v>
      </c>
      <c r="G200" s="220"/>
      <c r="H200" s="222" t="s">
        <v>19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9" t="s">
        <v>134</v>
      </c>
      <c r="AU200" s="229" t="s">
        <v>82</v>
      </c>
      <c r="AV200" s="13" t="s">
        <v>80</v>
      </c>
      <c r="AW200" s="13" t="s">
        <v>33</v>
      </c>
      <c r="AX200" s="13" t="s">
        <v>72</v>
      </c>
      <c r="AY200" s="229" t="s">
        <v>123</v>
      </c>
    </row>
    <row r="201" s="13" customFormat="1">
      <c r="A201" s="13"/>
      <c r="B201" s="219"/>
      <c r="C201" s="220"/>
      <c r="D201" s="221" t="s">
        <v>134</v>
      </c>
      <c r="E201" s="222" t="s">
        <v>19</v>
      </c>
      <c r="F201" s="223" t="s">
        <v>167</v>
      </c>
      <c r="G201" s="220"/>
      <c r="H201" s="222" t="s">
        <v>19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134</v>
      </c>
      <c r="AU201" s="229" t="s">
        <v>82</v>
      </c>
      <c r="AV201" s="13" t="s">
        <v>80</v>
      </c>
      <c r="AW201" s="13" t="s">
        <v>33</v>
      </c>
      <c r="AX201" s="13" t="s">
        <v>72</v>
      </c>
      <c r="AY201" s="229" t="s">
        <v>123</v>
      </c>
    </row>
    <row r="202" s="14" customFormat="1">
      <c r="A202" s="14"/>
      <c r="B202" s="230"/>
      <c r="C202" s="231"/>
      <c r="D202" s="221" t="s">
        <v>134</v>
      </c>
      <c r="E202" s="232" t="s">
        <v>19</v>
      </c>
      <c r="F202" s="233" t="s">
        <v>168</v>
      </c>
      <c r="G202" s="231"/>
      <c r="H202" s="234">
        <v>46.031999999999996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134</v>
      </c>
      <c r="AU202" s="240" t="s">
        <v>82</v>
      </c>
      <c r="AV202" s="14" t="s">
        <v>82</v>
      </c>
      <c r="AW202" s="14" t="s">
        <v>33</v>
      </c>
      <c r="AX202" s="14" t="s">
        <v>72</v>
      </c>
      <c r="AY202" s="240" t="s">
        <v>123</v>
      </c>
    </row>
    <row r="203" s="14" customFormat="1">
      <c r="A203" s="14"/>
      <c r="B203" s="230"/>
      <c r="C203" s="231"/>
      <c r="D203" s="221" t="s">
        <v>134</v>
      </c>
      <c r="E203" s="232" t="s">
        <v>19</v>
      </c>
      <c r="F203" s="233" t="s">
        <v>169</v>
      </c>
      <c r="G203" s="231"/>
      <c r="H203" s="234">
        <v>8.8900000000000006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134</v>
      </c>
      <c r="AU203" s="240" t="s">
        <v>82</v>
      </c>
      <c r="AV203" s="14" t="s">
        <v>82</v>
      </c>
      <c r="AW203" s="14" t="s">
        <v>33</v>
      </c>
      <c r="AX203" s="14" t="s">
        <v>72</v>
      </c>
      <c r="AY203" s="240" t="s">
        <v>123</v>
      </c>
    </row>
    <row r="204" s="14" customFormat="1">
      <c r="A204" s="14"/>
      <c r="B204" s="230"/>
      <c r="C204" s="231"/>
      <c r="D204" s="221" t="s">
        <v>134</v>
      </c>
      <c r="E204" s="232" t="s">
        <v>19</v>
      </c>
      <c r="F204" s="233" t="s">
        <v>170</v>
      </c>
      <c r="G204" s="231"/>
      <c r="H204" s="234">
        <v>36.049999999999997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134</v>
      </c>
      <c r="AU204" s="240" t="s">
        <v>82</v>
      </c>
      <c r="AV204" s="14" t="s">
        <v>82</v>
      </c>
      <c r="AW204" s="14" t="s">
        <v>33</v>
      </c>
      <c r="AX204" s="14" t="s">
        <v>72</v>
      </c>
      <c r="AY204" s="240" t="s">
        <v>123</v>
      </c>
    </row>
    <row r="205" s="15" customFormat="1">
      <c r="A205" s="15"/>
      <c r="B205" s="241"/>
      <c r="C205" s="242"/>
      <c r="D205" s="221" t="s">
        <v>134</v>
      </c>
      <c r="E205" s="243" t="s">
        <v>19</v>
      </c>
      <c r="F205" s="244" t="s">
        <v>160</v>
      </c>
      <c r="G205" s="242"/>
      <c r="H205" s="245">
        <v>90.971999999999994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1" t="s">
        <v>134</v>
      </c>
      <c r="AU205" s="251" t="s">
        <v>82</v>
      </c>
      <c r="AV205" s="15" t="s">
        <v>130</v>
      </c>
      <c r="AW205" s="15" t="s">
        <v>33</v>
      </c>
      <c r="AX205" s="15" t="s">
        <v>80</v>
      </c>
      <c r="AY205" s="251" t="s">
        <v>123</v>
      </c>
    </row>
    <row r="206" s="2" customFormat="1" ht="16.5" customHeight="1">
      <c r="A206" s="39"/>
      <c r="B206" s="40"/>
      <c r="C206" s="201" t="s">
        <v>239</v>
      </c>
      <c r="D206" s="201" t="s">
        <v>125</v>
      </c>
      <c r="E206" s="202" t="s">
        <v>240</v>
      </c>
      <c r="F206" s="203" t="s">
        <v>241</v>
      </c>
      <c r="G206" s="204" t="s">
        <v>128</v>
      </c>
      <c r="H206" s="205">
        <v>86.579999999999998</v>
      </c>
      <c r="I206" s="206"/>
      <c r="J206" s="207">
        <f>ROUND(I206*H206,2)</f>
        <v>0</v>
      </c>
      <c r="K206" s="203" t="s">
        <v>129</v>
      </c>
      <c r="L206" s="45"/>
      <c r="M206" s="208" t="s">
        <v>19</v>
      </c>
      <c r="N206" s="209" t="s">
        <v>43</v>
      </c>
      <c r="O206" s="85"/>
      <c r="P206" s="210">
        <f>O206*H206</f>
        <v>0</v>
      </c>
      <c r="Q206" s="210">
        <v>0</v>
      </c>
      <c r="R206" s="210">
        <f>Q206*H206</f>
        <v>0</v>
      </c>
      <c r="S206" s="210">
        <v>0.021999999999999999</v>
      </c>
      <c r="T206" s="211">
        <f>S206*H206</f>
        <v>1.9047599999999998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130</v>
      </c>
      <c r="AT206" s="212" t="s">
        <v>125</v>
      </c>
      <c r="AU206" s="212" t="s">
        <v>82</v>
      </c>
      <c r="AY206" s="18" t="s">
        <v>123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80</v>
      </c>
      <c r="BK206" s="213">
        <f>ROUND(I206*H206,2)</f>
        <v>0</v>
      </c>
      <c r="BL206" s="18" t="s">
        <v>130</v>
      </c>
      <c r="BM206" s="212" t="s">
        <v>242</v>
      </c>
    </row>
    <row r="207" s="2" customFormat="1">
      <c r="A207" s="39"/>
      <c r="B207" s="40"/>
      <c r="C207" s="41"/>
      <c r="D207" s="214" t="s">
        <v>132</v>
      </c>
      <c r="E207" s="41"/>
      <c r="F207" s="215" t="s">
        <v>243</v>
      </c>
      <c r="G207" s="41"/>
      <c r="H207" s="41"/>
      <c r="I207" s="216"/>
      <c r="J207" s="41"/>
      <c r="K207" s="41"/>
      <c r="L207" s="45"/>
      <c r="M207" s="217"/>
      <c r="N207" s="21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132</v>
      </c>
      <c r="AU207" s="18" t="s">
        <v>82</v>
      </c>
    </row>
    <row r="208" s="13" customFormat="1">
      <c r="A208" s="13"/>
      <c r="B208" s="219"/>
      <c r="C208" s="220"/>
      <c r="D208" s="221" t="s">
        <v>134</v>
      </c>
      <c r="E208" s="222" t="s">
        <v>19</v>
      </c>
      <c r="F208" s="223" t="s">
        <v>135</v>
      </c>
      <c r="G208" s="220"/>
      <c r="H208" s="222" t="s">
        <v>19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134</v>
      </c>
      <c r="AU208" s="229" t="s">
        <v>82</v>
      </c>
      <c r="AV208" s="13" t="s">
        <v>80</v>
      </c>
      <c r="AW208" s="13" t="s">
        <v>33</v>
      </c>
      <c r="AX208" s="13" t="s">
        <v>72</v>
      </c>
      <c r="AY208" s="229" t="s">
        <v>123</v>
      </c>
    </row>
    <row r="209" s="13" customFormat="1">
      <c r="A209" s="13"/>
      <c r="B209" s="219"/>
      <c r="C209" s="220"/>
      <c r="D209" s="221" t="s">
        <v>134</v>
      </c>
      <c r="E209" s="222" t="s">
        <v>19</v>
      </c>
      <c r="F209" s="223" t="s">
        <v>196</v>
      </c>
      <c r="G209" s="220"/>
      <c r="H209" s="222" t="s">
        <v>19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134</v>
      </c>
      <c r="AU209" s="229" t="s">
        <v>82</v>
      </c>
      <c r="AV209" s="13" t="s">
        <v>80</v>
      </c>
      <c r="AW209" s="13" t="s">
        <v>33</v>
      </c>
      <c r="AX209" s="13" t="s">
        <v>72</v>
      </c>
      <c r="AY209" s="229" t="s">
        <v>123</v>
      </c>
    </row>
    <row r="210" s="14" customFormat="1">
      <c r="A210" s="14"/>
      <c r="B210" s="230"/>
      <c r="C210" s="231"/>
      <c r="D210" s="221" t="s">
        <v>134</v>
      </c>
      <c r="E210" s="232" t="s">
        <v>19</v>
      </c>
      <c r="F210" s="233" t="s">
        <v>197</v>
      </c>
      <c r="G210" s="231"/>
      <c r="H210" s="234">
        <v>64.561999999999998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134</v>
      </c>
      <c r="AU210" s="240" t="s">
        <v>82</v>
      </c>
      <c r="AV210" s="14" t="s">
        <v>82</v>
      </c>
      <c r="AW210" s="14" t="s">
        <v>33</v>
      </c>
      <c r="AX210" s="14" t="s">
        <v>72</v>
      </c>
      <c r="AY210" s="240" t="s">
        <v>123</v>
      </c>
    </row>
    <row r="211" s="14" customFormat="1">
      <c r="A211" s="14"/>
      <c r="B211" s="230"/>
      <c r="C211" s="231"/>
      <c r="D211" s="221" t="s">
        <v>134</v>
      </c>
      <c r="E211" s="232" t="s">
        <v>19</v>
      </c>
      <c r="F211" s="233" t="s">
        <v>198</v>
      </c>
      <c r="G211" s="231"/>
      <c r="H211" s="234">
        <v>3.3599999999999999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134</v>
      </c>
      <c r="AU211" s="240" t="s">
        <v>82</v>
      </c>
      <c r="AV211" s="14" t="s">
        <v>82</v>
      </c>
      <c r="AW211" s="14" t="s">
        <v>33</v>
      </c>
      <c r="AX211" s="14" t="s">
        <v>72</v>
      </c>
      <c r="AY211" s="240" t="s">
        <v>123</v>
      </c>
    </row>
    <row r="212" s="14" customFormat="1">
      <c r="A212" s="14"/>
      <c r="B212" s="230"/>
      <c r="C212" s="231"/>
      <c r="D212" s="221" t="s">
        <v>134</v>
      </c>
      <c r="E212" s="232" t="s">
        <v>19</v>
      </c>
      <c r="F212" s="233" t="s">
        <v>199</v>
      </c>
      <c r="G212" s="231"/>
      <c r="H212" s="234">
        <v>3.6720000000000002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134</v>
      </c>
      <c r="AU212" s="240" t="s">
        <v>82</v>
      </c>
      <c r="AV212" s="14" t="s">
        <v>82</v>
      </c>
      <c r="AW212" s="14" t="s">
        <v>33</v>
      </c>
      <c r="AX212" s="14" t="s">
        <v>72</v>
      </c>
      <c r="AY212" s="240" t="s">
        <v>123</v>
      </c>
    </row>
    <row r="213" s="14" customFormat="1">
      <c r="A213" s="14"/>
      <c r="B213" s="230"/>
      <c r="C213" s="231"/>
      <c r="D213" s="221" t="s">
        <v>134</v>
      </c>
      <c r="E213" s="232" t="s">
        <v>19</v>
      </c>
      <c r="F213" s="233" t="s">
        <v>200</v>
      </c>
      <c r="G213" s="231"/>
      <c r="H213" s="234">
        <v>2.2400000000000002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134</v>
      </c>
      <c r="AU213" s="240" t="s">
        <v>82</v>
      </c>
      <c r="AV213" s="14" t="s">
        <v>82</v>
      </c>
      <c r="AW213" s="14" t="s">
        <v>33</v>
      </c>
      <c r="AX213" s="14" t="s">
        <v>72</v>
      </c>
      <c r="AY213" s="240" t="s">
        <v>123</v>
      </c>
    </row>
    <row r="214" s="14" customFormat="1">
      <c r="A214" s="14"/>
      <c r="B214" s="230"/>
      <c r="C214" s="231"/>
      <c r="D214" s="221" t="s">
        <v>134</v>
      </c>
      <c r="E214" s="232" t="s">
        <v>19</v>
      </c>
      <c r="F214" s="233" t="s">
        <v>201</v>
      </c>
      <c r="G214" s="231"/>
      <c r="H214" s="234">
        <v>2.448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134</v>
      </c>
      <c r="AU214" s="240" t="s">
        <v>82</v>
      </c>
      <c r="AV214" s="14" t="s">
        <v>82</v>
      </c>
      <c r="AW214" s="14" t="s">
        <v>33</v>
      </c>
      <c r="AX214" s="14" t="s">
        <v>72</v>
      </c>
      <c r="AY214" s="240" t="s">
        <v>123</v>
      </c>
    </row>
    <row r="215" s="13" customFormat="1">
      <c r="A215" s="13"/>
      <c r="B215" s="219"/>
      <c r="C215" s="220"/>
      <c r="D215" s="221" t="s">
        <v>134</v>
      </c>
      <c r="E215" s="222" t="s">
        <v>19</v>
      </c>
      <c r="F215" s="223" t="s">
        <v>145</v>
      </c>
      <c r="G215" s="220"/>
      <c r="H215" s="222" t="s">
        <v>19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134</v>
      </c>
      <c r="AU215" s="229" t="s">
        <v>82</v>
      </c>
      <c r="AV215" s="13" t="s">
        <v>80</v>
      </c>
      <c r="AW215" s="13" t="s">
        <v>33</v>
      </c>
      <c r="AX215" s="13" t="s">
        <v>72</v>
      </c>
      <c r="AY215" s="229" t="s">
        <v>123</v>
      </c>
    </row>
    <row r="216" s="14" customFormat="1">
      <c r="A216" s="14"/>
      <c r="B216" s="230"/>
      <c r="C216" s="231"/>
      <c r="D216" s="221" t="s">
        <v>134</v>
      </c>
      <c r="E216" s="232" t="s">
        <v>19</v>
      </c>
      <c r="F216" s="233" t="s">
        <v>202</v>
      </c>
      <c r="G216" s="231"/>
      <c r="H216" s="234">
        <v>10.298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134</v>
      </c>
      <c r="AU216" s="240" t="s">
        <v>82</v>
      </c>
      <c r="AV216" s="14" t="s">
        <v>82</v>
      </c>
      <c r="AW216" s="14" t="s">
        <v>33</v>
      </c>
      <c r="AX216" s="14" t="s">
        <v>72</v>
      </c>
      <c r="AY216" s="240" t="s">
        <v>123</v>
      </c>
    </row>
    <row r="217" s="15" customFormat="1">
      <c r="A217" s="15"/>
      <c r="B217" s="241"/>
      <c r="C217" s="242"/>
      <c r="D217" s="221" t="s">
        <v>134</v>
      </c>
      <c r="E217" s="243" t="s">
        <v>19</v>
      </c>
      <c r="F217" s="244" t="s">
        <v>160</v>
      </c>
      <c r="G217" s="242"/>
      <c r="H217" s="245">
        <v>86.579999999999984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1" t="s">
        <v>134</v>
      </c>
      <c r="AU217" s="251" t="s">
        <v>82</v>
      </c>
      <c r="AV217" s="15" t="s">
        <v>130</v>
      </c>
      <c r="AW217" s="15" t="s">
        <v>33</v>
      </c>
      <c r="AX217" s="15" t="s">
        <v>80</v>
      </c>
      <c r="AY217" s="251" t="s">
        <v>123</v>
      </c>
    </row>
    <row r="218" s="2" customFormat="1" ht="16.5" customHeight="1">
      <c r="A218" s="39"/>
      <c r="B218" s="40"/>
      <c r="C218" s="201" t="s">
        <v>244</v>
      </c>
      <c r="D218" s="201" t="s">
        <v>125</v>
      </c>
      <c r="E218" s="202" t="s">
        <v>245</v>
      </c>
      <c r="F218" s="203" t="s">
        <v>246</v>
      </c>
      <c r="G218" s="204" t="s">
        <v>128</v>
      </c>
      <c r="H218" s="205">
        <v>90.971999999999994</v>
      </c>
      <c r="I218" s="206"/>
      <c r="J218" s="207">
        <f>ROUND(I218*H218,2)</f>
        <v>0</v>
      </c>
      <c r="K218" s="203" t="s">
        <v>129</v>
      </c>
      <c r="L218" s="45"/>
      <c r="M218" s="208" t="s">
        <v>19</v>
      </c>
      <c r="N218" s="209" t="s">
        <v>43</v>
      </c>
      <c r="O218" s="85"/>
      <c r="P218" s="210">
        <f>O218*H218</f>
        <v>0</v>
      </c>
      <c r="Q218" s="210">
        <v>0.020140000000000002</v>
      </c>
      <c r="R218" s="210">
        <f>Q218*H218</f>
        <v>1.83217608</v>
      </c>
      <c r="S218" s="210">
        <v>0</v>
      </c>
      <c r="T218" s="21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2" t="s">
        <v>130</v>
      </c>
      <c r="AT218" s="212" t="s">
        <v>125</v>
      </c>
      <c r="AU218" s="212" t="s">
        <v>82</v>
      </c>
      <c r="AY218" s="18" t="s">
        <v>123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8" t="s">
        <v>80</v>
      </c>
      <c r="BK218" s="213">
        <f>ROUND(I218*H218,2)</f>
        <v>0</v>
      </c>
      <c r="BL218" s="18" t="s">
        <v>130</v>
      </c>
      <c r="BM218" s="212" t="s">
        <v>247</v>
      </c>
    </row>
    <row r="219" s="2" customFormat="1">
      <c r="A219" s="39"/>
      <c r="B219" s="40"/>
      <c r="C219" s="41"/>
      <c r="D219" s="214" t="s">
        <v>132</v>
      </c>
      <c r="E219" s="41"/>
      <c r="F219" s="215" t="s">
        <v>248</v>
      </c>
      <c r="G219" s="41"/>
      <c r="H219" s="41"/>
      <c r="I219" s="216"/>
      <c r="J219" s="41"/>
      <c r="K219" s="41"/>
      <c r="L219" s="45"/>
      <c r="M219" s="217"/>
      <c r="N219" s="21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132</v>
      </c>
      <c r="AU219" s="18" t="s">
        <v>82</v>
      </c>
    </row>
    <row r="220" s="13" customFormat="1">
      <c r="A220" s="13"/>
      <c r="B220" s="219"/>
      <c r="C220" s="220"/>
      <c r="D220" s="221" t="s">
        <v>134</v>
      </c>
      <c r="E220" s="222" t="s">
        <v>19</v>
      </c>
      <c r="F220" s="223" t="s">
        <v>135</v>
      </c>
      <c r="G220" s="220"/>
      <c r="H220" s="222" t="s">
        <v>19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134</v>
      </c>
      <c r="AU220" s="229" t="s">
        <v>82</v>
      </c>
      <c r="AV220" s="13" t="s">
        <v>80</v>
      </c>
      <c r="AW220" s="13" t="s">
        <v>33</v>
      </c>
      <c r="AX220" s="13" t="s">
        <v>72</v>
      </c>
      <c r="AY220" s="229" t="s">
        <v>123</v>
      </c>
    </row>
    <row r="221" s="13" customFormat="1">
      <c r="A221" s="13"/>
      <c r="B221" s="219"/>
      <c r="C221" s="220"/>
      <c r="D221" s="221" t="s">
        <v>134</v>
      </c>
      <c r="E221" s="222" t="s">
        <v>19</v>
      </c>
      <c r="F221" s="223" t="s">
        <v>167</v>
      </c>
      <c r="G221" s="220"/>
      <c r="H221" s="222" t="s">
        <v>19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134</v>
      </c>
      <c r="AU221" s="229" t="s">
        <v>82</v>
      </c>
      <c r="AV221" s="13" t="s">
        <v>80</v>
      </c>
      <c r="AW221" s="13" t="s">
        <v>33</v>
      </c>
      <c r="AX221" s="13" t="s">
        <v>72</v>
      </c>
      <c r="AY221" s="229" t="s">
        <v>123</v>
      </c>
    </row>
    <row r="222" s="14" customFormat="1">
      <c r="A222" s="14"/>
      <c r="B222" s="230"/>
      <c r="C222" s="231"/>
      <c r="D222" s="221" t="s">
        <v>134</v>
      </c>
      <c r="E222" s="232" t="s">
        <v>19</v>
      </c>
      <c r="F222" s="233" t="s">
        <v>168</v>
      </c>
      <c r="G222" s="231"/>
      <c r="H222" s="234">
        <v>46.031999999999996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134</v>
      </c>
      <c r="AU222" s="240" t="s">
        <v>82</v>
      </c>
      <c r="AV222" s="14" t="s">
        <v>82</v>
      </c>
      <c r="AW222" s="14" t="s">
        <v>33</v>
      </c>
      <c r="AX222" s="14" t="s">
        <v>72</v>
      </c>
      <c r="AY222" s="240" t="s">
        <v>123</v>
      </c>
    </row>
    <row r="223" s="14" customFormat="1">
      <c r="A223" s="14"/>
      <c r="B223" s="230"/>
      <c r="C223" s="231"/>
      <c r="D223" s="221" t="s">
        <v>134</v>
      </c>
      <c r="E223" s="232" t="s">
        <v>19</v>
      </c>
      <c r="F223" s="233" t="s">
        <v>169</v>
      </c>
      <c r="G223" s="231"/>
      <c r="H223" s="234">
        <v>8.8900000000000006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134</v>
      </c>
      <c r="AU223" s="240" t="s">
        <v>82</v>
      </c>
      <c r="AV223" s="14" t="s">
        <v>82</v>
      </c>
      <c r="AW223" s="14" t="s">
        <v>33</v>
      </c>
      <c r="AX223" s="14" t="s">
        <v>72</v>
      </c>
      <c r="AY223" s="240" t="s">
        <v>123</v>
      </c>
    </row>
    <row r="224" s="14" customFormat="1">
      <c r="A224" s="14"/>
      <c r="B224" s="230"/>
      <c r="C224" s="231"/>
      <c r="D224" s="221" t="s">
        <v>134</v>
      </c>
      <c r="E224" s="232" t="s">
        <v>19</v>
      </c>
      <c r="F224" s="233" t="s">
        <v>170</v>
      </c>
      <c r="G224" s="231"/>
      <c r="H224" s="234">
        <v>36.049999999999997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134</v>
      </c>
      <c r="AU224" s="240" t="s">
        <v>82</v>
      </c>
      <c r="AV224" s="14" t="s">
        <v>82</v>
      </c>
      <c r="AW224" s="14" t="s">
        <v>33</v>
      </c>
      <c r="AX224" s="14" t="s">
        <v>72</v>
      </c>
      <c r="AY224" s="240" t="s">
        <v>123</v>
      </c>
    </row>
    <row r="225" s="15" customFormat="1">
      <c r="A225" s="15"/>
      <c r="B225" s="241"/>
      <c r="C225" s="242"/>
      <c r="D225" s="221" t="s">
        <v>134</v>
      </c>
      <c r="E225" s="243" t="s">
        <v>19</v>
      </c>
      <c r="F225" s="244" t="s">
        <v>160</v>
      </c>
      <c r="G225" s="242"/>
      <c r="H225" s="245">
        <v>90.971999999999994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1" t="s">
        <v>134</v>
      </c>
      <c r="AU225" s="251" t="s">
        <v>82</v>
      </c>
      <c r="AV225" s="15" t="s">
        <v>130</v>
      </c>
      <c r="AW225" s="15" t="s">
        <v>33</v>
      </c>
      <c r="AX225" s="15" t="s">
        <v>80</v>
      </c>
      <c r="AY225" s="251" t="s">
        <v>123</v>
      </c>
    </row>
    <row r="226" s="2" customFormat="1" ht="21.75" customHeight="1">
      <c r="A226" s="39"/>
      <c r="B226" s="40"/>
      <c r="C226" s="201" t="s">
        <v>249</v>
      </c>
      <c r="D226" s="201" t="s">
        <v>125</v>
      </c>
      <c r="E226" s="202" t="s">
        <v>250</v>
      </c>
      <c r="F226" s="203" t="s">
        <v>251</v>
      </c>
      <c r="G226" s="204" t="s">
        <v>128</v>
      </c>
      <c r="H226" s="205">
        <v>97.584000000000003</v>
      </c>
      <c r="I226" s="206"/>
      <c r="J226" s="207">
        <f>ROUND(I226*H226,2)</f>
        <v>0</v>
      </c>
      <c r="K226" s="203" t="s">
        <v>129</v>
      </c>
      <c r="L226" s="45"/>
      <c r="M226" s="208" t="s">
        <v>19</v>
      </c>
      <c r="N226" s="209" t="s">
        <v>43</v>
      </c>
      <c r="O226" s="85"/>
      <c r="P226" s="210">
        <f>O226*H226</f>
        <v>0</v>
      </c>
      <c r="Q226" s="210">
        <v>0.020140000000000002</v>
      </c>
      <c r="R226" s="210">
        <f>Q226*H226</f>
        <v>1.9653417600000003</v>
      </c>
      <c r="S226" s="210">
        <v>0</v>
      </c>
      <c r="T226" s="21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2" t="s">
        <v>130</v>
      </c>
      <c r="AT226" s="212" t="s">
        <v>125</v>
      </c>
      <c r="AU226" s="212" t="s">
        <v>82</v>
      </c>
      <c r="AY226" s="18" t="s">
        <v>123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8" t="s">
        <v>80</v>
      </c>
      <c r="BK226" s="213">
        <f>ROUND(I226*H226,2)</f>
        <v>0</v>
      </c>
      <c r="BL226" s="18" t="s">
        <v>130</v>
      </c>
      <c r="BM226" s="212" t="s">
        <v>252</v>
      </c>
    </row>
    <row r="227" s="2" customFormat="1">
      <c r="A227" s="39"/>
      <c r="B227" s="40"/>
      <c r="C227" s="41"/>
      <c r="D227" s="214" t="s">
        <v>132</v>
      </c>
      <c r="E227" s="41"/>
      <c r="F227" s="215" t="s">
        <v>253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132</v>
      </c>
      <c r="AU227" s="18" t="s">
        <v>82</v>
      </c>
    </row>
    <row r="228" s="13" customFormat="1">
      <c r="A228" s="13"/>
      <c r="B228" s="219"/>
      <c r="C228" s="220"/>
      <c r="D228" s="221" t="s">
        <v>134</v>
      </c>
      <c r="E228" s="222" t="s">
        <v>19</v>
      </c>
      <c r="F228" s="223" t="s">
        <v>135</v>
      </c>
      <c r="G228" s="220"/>
      <c r="H228" s="222" t="s">
        <v>19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134</v>
      </c>
      <c r="AU228" s="229" t="s">
        <v>82</v>
      </c>
      <c r="AV228" s="13" t="s">
        <v>80</v>
      </c>
      <c r="AW228" s="13" t="s">
        <v>33</v>
      </c>
      <c r="AX228" s="13" t="s">
        <v>72</v>
      </c>
      <c r="AY228" s="229" t="s">
        <v>123</v>
      </c>
    </row>
    <row r="229" s="13" customFormat="1">
      <c r="A229" s="13"/>
      <c r="B229" s="219"/>
      <c r="C229" s="220"/>
      <c r="D229" s="221" t="s">
        <v>134</v>
      </c>
      <c r="E229" s="222" t="s">
        <v>19</v>
      </c>
      <c r="F229" s="223" t="s">
        <v>196</v>
      </c>
      <c r="G229" s="220"/>
      <c r="H229" s="222" t="s">
        <v>19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134</v>
      </c>
      <c r="AU229" s="229" t="s">
        <v>82</v>
      </c>
      <c r="AV229" s="13" t="s">
        <v>80</v>
      </c>
      <c r="AW229" s="13" t="s">
        <v>33</v>
      </c>
      <c r="AX229" s="13" t="s">
        <v>72</v>
      </c>
      <c r="AY229" s="229" t="s">
        <v>123</v>
      </c>
    </row>
    <row r="230" s="14" customFormat="1">
      <c r="A230" s="14"/>
      <c r="B230" s="230"/>
      <c r="C230" s="231"/>
      <c r="D230" s="221" t="s">
        <v>134</v>
      </c>
      <c r="E230" s="232" t="s">
        <v>19</v>
      </c>
      <c r="F230" s="233" t="s">
        <v>197</v>
      </c>
      <c r="G230" s="231"/>
      <c r="H230" s="234">
        <v>64.561999999999998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134</v>
      </c>
      <c r="AU230" s="240" t="s">
        <v>82</v>
      </c>
      <c r="AV230" s="14" t="s">
        <v>82</v>
      </c>
      <c r="AW230" s="14" t="s">
        <v>33</v>
      </c>
      <c r="AX230" s="14" t="s">
        <v>72</v>
      </c>
      <c r="AY230" s="240" t="s">
        <v>123</v>
      </c>
    </row>
    <row r="231" s="14" customFormat="1">
      <c r="A231" s="14"/>
      <c r="B231" s="230"/>
      <c r="C231" s="231"/>
      <c r="D231" s="221" t="s">
        <v>134</v>
      </c>
      <c r="E231" s="232" t="s">
        <v>19</v>
      </c>
      <c r="F231" s="233" t="s">
        <v>198</v>
      </c>
      <c r="G231" s="231"/>
      <c r="H231" s="234">
        <v>3.3599999999999999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134</v>
      </c>
      <c r="AU231" s="240" t="s">
        <v>82</v>
      </c>
      <c r="AV231" s="14" t="s">
        <v>82</v>
      </c>
      <c r="AW231" s="14" t="s">
        <v>33</v>
      </c>
      <c r="AX231" s="14" t="s">
        <v>72</v>
      </c>
      <c r="AY231" s="240" t="s">
        <v>123</v>
      </c>
    </row>
    <row r="232" s="14" customFormat="1">
      <c r="A232" s="14"/>
      <c r="B232" s="230"/>
      <c r="C232" s="231"/>
      <c r="D232" s="221" t="s">
        <v>134</v>
      </c>
      <c r="E232" s="232" t="s">
        <v>19</v>
      </c>
      <c r="F232" s="233" t="s">
        <v>199</v>
      </c>
      <c r="G232" s="231"/>
      <c r="H232" s="234">
        <v>3.6720000000000002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134</v>
      </c>
      <c r="AU232" s="240" t="s">
        <v>82</v>
      </c>
      <c r="AV232" s="14" t="s">
        <v>82</v>
      </c>
      <c r="AW232" s="14" t="s">
        <v>33</v>
      </c>
      <c r="AX232" s="14" t="s">
        <v>72</v>
      </c>
      <c r="AY232" s="240" t="s">
        <v>123</v>
      </c>
    </row>
    <row r="233" s="14" customFormat="1">
      <c r="A233" s="14"/>
      <c r="B233" s="230"/>
      <c r="C233" s="231"/>
      <c r="D233" s="221" t="s">
        <v>134</v>
      </c>
      <c r="E233" s="232" t="s">
        <v>19</v>
      </c>
      <c r="F233" s="233" t="s">
        <v>200</v>
      </c>
      <c r="G233" s="231"/>
      <c r="H233" s="234">
        <v>2.2400000000000002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134</v>
      </c>
      <c r="AU233" s="240" t="s">
        <v>82</v>
      </c>
      <c r="AV233" s="14" t="s">
        <v>82</v>
      </c>
      <c r="AW233" s="14" t="s">
        <v>33</v>
      </c>
      <c r="AX233" s="14" t="s">
        <v>72</v>
      </c>
      <c r="AY233" s="240" t="s">
        <v>123</v>
      </c>
    </row>
    <row r="234" s="14" customFormat="1">
      <c r="A234" s="14"/>
      <c r="B234" s="230"/>
      <c r="C234" s="231"/>
      <c r="D234" s="221" t="s">
        <v>134</v>
      </c>
      <c r="E234" s="232" t="s">
        <v>19</v>
      </c>
      <c r="F234" s="233" t="s">
        <v>201</v>
      </c>
      <c r="G234" s="231"/>
      <c r="H234" s="234">
        <v>2.448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134</v>
      </c>
      <c r="AU234" s="240" t="s">
        <v>82</v>
      </c>
      <c r="AV234" s="14" t="s">
        <v>82</v>
      </c>
      <c r="AW234" s="14" t="s">
        <v>33</v>
      </c>
      <c r="AX234" s="14" t="s">
        <v>72</v>
      </c>
      <c r="AY234" s="240" t="s">
        <v>123</v>
      </c>
    </row>
    <row r="235" s="14" customFormat="1">
      <c r="A235" s="14"/>
      <c r="B235" s="230"/>
      <c r="C235" s="231"/>
      <c r="D235" s="221" t="s">
        <v>134</v>
      </c>
      <c r="E235" s="232" t="s">
        <v>19</v>
      </c>
      <c r="F235" s="233" t="s">
        <v>254</v>
      </c>
      <c r="G235" s="231"/>
      <c r="H235" s="234">
        <v>8.8300000000000001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134</v>
      </c>
      <c r="AU235" s="240" t="s">
        <v>82</v>
      </c>
      <c r="AV235" s="14" t="s">
        <v>82</v>
      </c>
      <c r="AW235" s="14" t="s">
        <v>33</v>
      </c>
      <c r="AX235" s="14" t="s">
        <v>72</v>
      </c>
      <c r="AY235" s="240" t="s">
        <v>123</v>
      </c>
    </row>
    <row r="236" s="14" customFormat="1">
      <c r="A236" s="14"/>
      <c r="B236" s="230"/>
      <c r="C236" s="231"/>
      <c r="D236" s="221" t="s">
        <v>134</v>
      </c>
      <c r="E236" s="232" t="s">
        <v>19</v>
      </c>
      <c r="F236" s="233" t="s">
        <v>255</v>
      </c>
      <c r="G236" s="231"/>
      <c r="H236" s="234">
        <v>2.1739999999999999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134</v>
      </c>
      <c r="AU236" s="240" t="s">
        <v>82</v>
      </c>
      <c r="AV236" s="14" t="s">
        <v>82</v>
      </c>
      <c r="AW236" s="14" t="s">
        <v>33</v>
      </c>
      <c r="AX236" s="14" t="s">
        <v>72</v>
      </c>
      <c r="AY236" s="240" t="s">
        <v>123</v>
      </c>
    </row>
    <row r="237" s="13" customFormat="1">
      <c r="A237" s="13"/>
      <c r="B237" s="219"/>
      <c r="C237" s="220"/>
      <c r="D237" s="221" t="s">
        <v>134</v>
      </c>
      <c r="E237" s="222" t="s">
        <v>19</v>
      </c>
      <c r="F237" s="223" t="s">
        <v>145</v>
      </c>
      <c r="G237" s="220"/>
      <c r="H237" s="222" t="s">
        <v>19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134</v>
      </c>
      <c r="AU237" s="229" t="s">
        <v>82</v>
      </c>
      <c r="AV237" s="13" t="s">
        <v>80</v>
      </c>
      <c r="AW237" s="13" t="s">
        <v>33</v>
      </c>
      <c r="AX237" s="13" t="s">
        <v>72</v>
      </c>
      <c r="AY237" s="229" t="s">
        <v>123</v>
      </c>
    </row>
    <row r="238" s="14" customFormat="1">
      <c r="A238" s="14"/>
      <c r="B238" s="230"/>
      <c r="C238" s="231"/>
      <c r="D238" s="221" t="s">
        <v>134</v>
      </c>
      <c r="E238" s="232" t="s">
        <v>19</v>
      </c>
      <c r="F238" s="233" t="s">
        <v>202</v>
      </c>
      <c r="G238" s="231"/>
      <c r="H238" s="234">
        <v>10.298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134</v>
      </c>
      <c r="AU238" s="240" t="s">
        <v>82</v>
      </c>
      <c r="AV238" s="14" t="s">
        <v>82</v>
      </c>
      <c r="AW238" s="14" t="s">
        <v>33</v>
      </c>
      <c r="AX238" s="14" t="s">
        <v>72</v>
      </c>
      <c r="AY238" s="240" t="s">
        <v>123</v>
      </c>
    </row>
    <row r="239" s="15" customFormat="1">
      <c r="A239" s="15"/>
      <c r="B239" s="241"/>
      <c r="C239" s="242"/>
      <c r="D239" s="221" t="s">
        <v>134</v>
      </c>
      <c r="E239" s="243" t="s">
        <v>19</v>
      </c>
      <c r="F239" s="244" t="s">
        <v>160</v>
      </c>
      <c r="G239" s="242"/>
      <c r="H239" s="245">
        <v>97.583999999999989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134</v>
      </c>
      <c r="AU239" s="251" t="s">
        <v>82</v>
      </c>
      <c r="AV239" s="15" t="s">
        <v>130</v>
      </c>
      <c r="AW239" s="15" t="s">
        <v>33</v>
      </c>
      <c r="AX239" s="15" t="s">
        <v>80</v>
      </c>
      <c r="AY239" s="251" t="s">
        <v>123</v>
      </c>
    </row>
    <row r="240" s="12" customFormat="1" ht="22.8" customHeight="1">
      <c r="A240" s="12"/>
      <c r="B240" s="185"/>
      <c r="C240" s="186"/>
      <c r="D240" s="187" t="s">
        <v>71</v>
      </c>
      <c r="E240" s="199" t="s">
        <v>256</v>
      </c>
      <c r="F240" s="199" t="s">
        <v>257</v>
      </c>
      <c r="G240" s="186"/>
      <c r="H240" s="186"/>
      <c r="I240" s="189"/>
      <c r="J240" s="200">
        <f>BK240</f>
        <v>0</v>
      </c>
      <c r="K240" s="186"/>
      <c r="L240" s="191"/>
      <c r="M240" s="192"/>
      <c r="N240" s="193"/>
      <c r="O240" s="193"/>
      <c r="P240" s="194">
        <f>SUM(P241:P249)</f>
        <v>0</v>
      </c>
      <c r="Q240" s="193"/>
      <c r="R240" s="194">
        <f>SUM(R241:R249)</f>
        <v>0</v>
      </c>
      <c r="S240" s="193"/>
      <c r="T240" s="195">
        <f>SUM(T241:T249)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6" t="s">
        <v>80</v>
      </c>
      <c r="AT240" s="197" t="s">
        <v>71</v>
      </c>
      <c r="AU240" s="197" t="s">
        <v>80</v>
      </c>
      <c r="AY240" s="196" t="s">
        <v>123</v>
      </c>
      <c r="BK240" s="198">
        <f>SUM(BK241:BK249)</f>
        <v>0</v>
      </c>
    </row>
    <row r="241" s="2" customFormat="1" ht="24.15" customHeight="1">
      <c r="A241" s="39"/>
      <c r="B241" s="40"/>
      <c r="C241" s="201" t="s">
        <v>258</v>
      </c>
      <c r="D241" s="201" t="s">
        <v>125</v>
      </c>
      <c r="E241" s="202" t="s">
        <v>259</v>
      </c>
      <c r="F241" s="203" t="s">
        <v>260</v>
      </c>
      <c r="G241" s="204" t="s">
        <v>261</v>
      </c>
      <c r="H241" s="205">
        <v>23.385000000000002</v>
      </c>
      <c r="I241" s="206"/>
      <c r="J241" s="207">
        <f>ROUND(I241*H241,2)</f>
        <v>0</v>
      </c>
      <c r="K241" s="203" t="s">
        <v>129</v>
      </c>
      <c r="L241" s="45"/>
      <c r="M241" s="208" t="s">
        <v>19</v>
      </c>
      <c r="N241" s="209" t="s">
        <v>43</v>
      </c>
      <c r="O241" s="85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130</v>
      </c>
      <c r="AT241" s="212" t="s">
        <v>125</v>
      </c>
      <c r="AU241" s="212" t="s">
        <v>82</v>
      </c>
      <c r="AY241" s="18" t="s">
        <v>123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80</v>
      </c>
      <c r="BK241" s="213">
        <f>ROUND(I241*H241,2)</f>
        <v>0</v>
      </c>
      <c r="BL241" s="18" t="s">
        <v>130</v>
      </c>
      <c r="BM241" s="212" t="s">
        <v>262</v>
      </c>
    </row>
    <row r="242" s="2" customFormat="1">
      <c r="A242" s="39"/>
      <c r="B242" s="40"/>
      <c r="C242" s="41"/>
      <c r="D242" s="214" t="s">
        <v>132</v>
      </c>
      <c r="E242" s="41"/>
      <c r="F242" s="215" t="s">
        <v>263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132</v>
      </c>
      <c r="AU242" s="18" t="s">
        <v>82</v>
      </c>
    </row>
    <row r="243" s="2" customFormat="1" ht="21.75" customHeight="1">
      <c r="A243" s="39"/>
      <c r="B243" s="40"/>
      <c r="C243" s="201" t="s">
        <v>7</v>
      </c>
      <c r="D243" s="201" t="s">
        <v>125</v>
      </c>
      <c r="E243" s="202" t="s">
        <v>264</v>
      </c>
      <c r="F243" s="203" t="s">
        <v>265</v>
      </c>
      <c r="G243" s="204" t="s">
        <v>261</v>
      </c>
      <c r="H243" s="205">
        <v>23.385000000000002</v>
      </c>
      <c r="I243" s="206"/>
      <c r="J243" s="207">
        <f>ROUND(I243*H243,2)</f>
        <v>0</v>
      </c>
      <c r="K243" s="203" t="s">
        <v>266</v>
      </c>
      <c r="L243" s="45"/>
      <c r="M243" s="208" t="s">
        <v>19</v>
      </c>
      <c r="N243" s="209" t="s">
        <v>43</v>
      </c>
      <c r="O243" s="85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2" t="s">
        <v>130</v>
      </c>
      <c r="AT243" s="212" t="s">
        <v>125</v>
      </c>
      <c r="AU243" s="212" t="s">
        <v>82</v>
      </c>
      <c r="AY243" s="18" t="s">
        <v>123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8" t="s">
        <v>80</v>
      </c>
      <c r="BK243" s="213">
        <f>ROUND(I243*H243,2)</f>
        <v>0</v>
      </c>
      <c r="BL243" s="18" t="s">
        <v>130</v>
      </c>
      <c r="BM243" s="212" t="s">
        <v>267</v>
      </c>
    </row>
    <row r="244" s="2" customFormat="1">
      <c r="A244" s="39"/>
      <c r="B244" s="40"/>
      <c r="C244" s="41"/>
      <c r="D244" s="214" t="s">
        <v>132</v>
      </c>
      <c r="E244" s="41"/>
      <c r="F244" s="215" t="s">
        <v>268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132</v>
      </c>
      <c r="AU244" s="18" t="s">
        <v>82</v>
      </c>
    </row>
    <row r="245" s="2" customFormat="1" ht="24.15" customHeight="1">
      <c r="A245" s="39"/>
      <c r="B245" s="40"/>
      <c r="C245" s="201" t="s">
        <v>269</v>
      </c>
      <c r="D245" s="201" t="s">
        <v>125</v>
      </c>
      <c r="E245" s="202" t="s">
        <v>270</v>
      </c>
      <c r="F245" s="203" t="s">
        <v>271</v>
      </c>
      <c r="G245" s="204" t="s">
        <v>261</v>
      </c>
      <c r="H245" s="205">
        <v>233.84999999999999</v>
      </c>
      <c r="I245" s="206"/>
      <c r="J245" s="207">
        <f>ROUND(I245*H245,2)</f>
        <v>0</v>
      </c>
      <c r="K245" s="203" t="s">
        <v>266</v>
      </c>
      <c r="L245" s="45"/>
      <c r="M245" s="208" t="s">
        <v>19</v>
      </c>
      <c r="N245" s="209" t="s">
        <v>43</v>
      </c>
      <c r="O245" s="85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130</v>
      </c>
      <c r="AT245" s="212" t="s">
        <v>125</v>
      </c>
      <c r="AU245" s="212" t="s">
        <v>82</v>
      </c>
      <c r="AY245" s="18" t="s">
        <v>123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80</v>
      </c>
      <c r="BK245" s="213">
        <f>ROUND(I245*H245,2)</f>
        <v>0</v>
      </c>
      <c r="BL245" s="18" t="s">
        <v>130</v>
      </c>
      <c r="BM245" s="212" t="s">
        <v>272</v>
      </c>
    </row>
    <row r="246" s="2" customFormat="1">
      <c r="A246" s="39"/>
      <c r="B246" s="40"/>
      <c r="C246" s="41"/>
      <c r="D246" s="214" t="s">
        <v>132</v>
      </c>
      <c r="E246" s="41"/>
      <c r="F246" s="215" t="s">
        <v>273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132</v>
      </c>
      <c r="AU246" s="18" t="s">
        <v>82</v>
      </c>
    </row>
    <row r="247" s="14" customFormat="1">
      <c r="A247" s="14"/>
      <c r="B247" s="230"/>
      <c r="C247" s="231"/>
      <c r="D247" s="221" t="s">
        <v>134</v>
      </c>
      <c r="E247" s="231"/>
      <c r="F247" s="233" t="s">
        <v>274</v>
      </c>
      <c r="G247" s="231"/>
      <c r="H247" s="234">
        <v>233.84999999999999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134</v>
      </c>
      <c r="AU247" s="240" t="s">
        <v>82</v>
      </c>
      <c r="AV247" s="14" t="s">
        <v>82</v>
      </c>
      <c r="AW247" s="14" t="s">
        <v>4</v>
      </c>
      <c r="AX247" s="14" t="s">
        <v>80</v>
      </c>
      <c r="AY247" s="240" t="s">
        <v>123</v>
      </c>
    </row>
    <row r="248" s="2" customFormat="1" ht="24.15" customHeight="1">
      <c r="A248" s="39"/>
      <c r="B248" s="40"/>
      <c r="C248" s="201" t="s">
        <v>275</v>
      </c>
      <c r="D248" s="201" t="s">
        <v>125</v>
      </c>
      <c r="E248" s="202" t="s">
        <v>276</v>
      </c>
      <c r="F248" s="203" t="s">
        <v>277</v>
      </c>
      <c r="G248" s="204" t="s">
        <v>261</v>
      </c>
      <c r="H248" s="205">
        <v>23.385000000000002</v>
      </c>
      <c r="I248" s="206"/>
      <c r="J248" s="207">
        <f>ROUND(I248*H248,2)</f>
        <v>0</v>
      </c>
      <c r="K248" s="203" t="s">
        <v>266</v>
      </c>
      <c r="L248" s="45"/>
      <c r="M248" s="208" t="s">
        <v>19</v>
      </c>
      <c r="N248" s="209" t="s">
        <v>43</v>
      </c>
      <c r="O248" s="85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2" t="s">
        <v>130</v>
      </c>
      <c r="AT248" s="212" t="s">
        <v>125</v>
      </c>
      <c r="AU248" s="212" t="s">
        <v>82</v>
      </c>
      <c r="AY248" s="18" t="s">
        <v>123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8" t="s">
        <v>80</v>
      </c>
      <c r="BK248" s="213">
        <f>ROUND(I248*H248,2)</f>
        <v>0</v>
      </c>
      <c r="BL248" s="18" t="s">
        <v>130</v>
      </c>
      <c r="BM248" s="212" t="s">
        <v>278</v>
      </c>
    </row>
    <row r="249" s="2" customFormat="1">
      <c r="A249" s="39"/>
      <c r="B249" s="40"/>
      <c r="C249" s="41"/>
      <c r="D249" s="214" t="s">
        <v>132</v>
      </c>
      <c r="E249" s="41"/>
      <c r="F249" s="215" t="s">
        <v>279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132</v>
      </c>
      <c r="AU249" s="18" t="s">
        <v>82</v>
      </c>
    </row>
    <row r="250" s="12" customFormat="1" ht="22.8" customHeight="1">
      <c r="A250" s="12"/>
      <c r="B250" s="185"/>
      <c r="C250" s="186"/>
      <c r="D250" s="187" t="s">
        <v>71</v>
      </c>
      <c r="E250" s="199" t="s">
        <v>280</v>
      </c>
      <c r="F250" s="199" t="s">
        <v>281</v>
      </c>
      <c r="G250" s="186"/>
      <c r="H250" s="186"/>
      <c r="I250" s="189"/>
      <c r="J250" s="200">
        <f>BK250</f>
        <v>0</v>
      </c>
      <c r="K250" s="186"/>
      <c r="L250" s="191"/>
      <c r="M250" s="192"/>
      <c r="N250" s="193"/>
      <c r="O250" s="193"/>
      <c r="P250" s="194">
        <f>SUM(P251:P257)</f>
        <v>0</v>
      </c>
      <c r="Q250" s="193"/>
      <c r="R250" s="194">
        <f>SUM(R251:R257)</f>
        <v>0</v>
      </c>
      <c r="S250" s="193"/>
      <c r="T250" s="195">
        <f>SUM(T251:T257)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6" t="s">
        <v>80</v>
      </c>
      <c r="AT250" s="197" t="s">
        <v>71</v>
      </c>
      <c r="AU250" s="197" t="s">
        <v>80</v>
      </c>
      <c r="AY250" s="196" t="s">
        <v>123</v>
      </c>
      <c r="BK250" s="198">
        <f>SUM(BK251:BK257)</f>
        <v>0</v>
      </c>
    </row>
    <row r="251" s="2" customFormat="1" ht="33" customHeight="1">
      <c r="A251" s="39"/>
      <c r="B251" s="40"/>
      <c r="C251" s="201" t="s">
        <v>282</v>
      </c>
      <c r="D251" s="201" t="s">
        <v>125</v>
      </c>
      <c r="E251" s="202" t="s">
        <v>283</v>
      </c>
      <c r="F251" s="203" t="s">
        <v>284</v>
      </c>
      <c r="G251" s="204" t="s">
        <v>261</v>
      </c>
      <c r="H251" s="205">
        <v>23.579999999999998</v>
      </c>
      <c r="I251" s="206"/>
      <c r="J251" s="207">
        <f>ROUND(I251*H251,2)</f>
        <v>0</v>
      </c>
      <c r="K251" s="203" t="s">
        <v>129</v>
      </c>
      <c r="L251" s="45"/>
      <c r="M251" s="208" t="s">
        <v>19</v>
      </c>
      <c r="N251" s="209" t="s">
        <v>43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130</v>
      </c>
      <c r="AT251" s="212" t="s">
        <v>125</v>
      </c>
      <c r="AU251" s="212" t="s">
        <v>82</v>
      </c>
      <c r="AY251" s="18" t="s">
        <v>123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80</v>
      </c>
      <c r="BK251" s="213">
        <f>ROUND(I251*H251,2)</f>
        <v>0</v>
      </c>
      <c r="BL251" s="18" t="s">
        <v>130</v>
      </c>
      <c r="BM251" s="212" t="s">
        <v>285</v>
      </c>
    </row>
    <row r="252" s="2" customFormat="1">
      <c r="A252" s="39"/>
      <c r="B252" s="40"/>
      <c r="C252" s="41"/>
      <c r="D252" s="214" t="s">
        <v>132</v>
      </c>
      <c r="E252" s="41"/>
      <c r="F252" s="215" t="s">
        <v>286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132</v>
      </c>
      <c r="AU252" s="18" t="s">
        <v>82</v>
      </c>
    </row>
    <row r="253" s="2" customFormat="1" ht="37.8" customHeight="1">
      <c r="A253" s="39"/>
      <c r="B253" s="40"/>
      <c r="C253" s="201" t="s">
        <v>287</v>
      </c>
      <c r="D253" s="201" t="s">
        <v>125</v>
      </c>
      <c r="E253" s="202" t="s">
        <v>288</v>
      </c>
      <c r="F253" s="203" t="s">
        <v>289</v>
      </c>
      <c r="G253" s="204" t="s">
        <v>261</v>
      </c>
      <c r="H253" s="205">
        <v>23.579999999999998</v>
      </c>
      <c r="I253" s="206"/>
      <c r="J253" s="207">
        <f>ROUND(I253*H253,2)</f>
        <v>0</v>
      </c>
      <c r="K253" s="203" t="s">
        <v>129</v>
      </c>
      <c r="L253" s="45"/>
      <c r="M253" s="208" t="s">
        <v>19</v>
      </c>
      <c r="N253" s="209" t="s">
        <v>43</v>
      </c>
      <c r="O253" s="85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2" t="s">
        <v>130</v>
      </c>
      <c r="AT253" s="212" t="s">
        <v>125</v>
      </c>
      <c r="AU253" s="212" t="s">
        <v>82</v>
      </c>
      <c r="AY253" s="18" t="s">
        <v>123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8" t="s">
        <v>80</v>
      </c>
      <c r="BK253" s="213">
        <f>ROUND(I253*H253,2)</f>
        <v>0</v>
      </c>
      <c r="BL253" s="18" t="s">
        <v>130</v>
      </c>
      <c r="BM253" s="212" t="s">
        <v>290</v>
      </c>
    </row>
    <row r="254" s="2" customFormat="1">
      <c r="A254" s="39"/>
      <c r="B254" s="40"/>
      <c r="C254" s="41"/>
      <c r="D254" s="214" t="s">
        <v>132</v>
      </c>
      <c r="E254" s="41"/>
      <c r="F254" s="215" t="s">
        <v>291</v>
      </c>
      <c r="G254" s="41"/>
      <c r="H254" s="41"/>
      <c r="I254" s="216"/>
      <c r="J254" s="41"/>
      <c r="K254" s="41"/>
      <c r="L254" s="45"/>
      <c r="M254" s="217"/>
      <c r="N254" s="218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132</v>
      </c>
      <c r="AU254" s="18" t="s">
        <v>82</v>
      </c>
    </row>
    <row r="255" s="2" customFormat="1" ht="37.8" customHeight="1">
      <c r="A255" s="39"/>
      <c r="B255" s="40"/>
      <c r="C255" s="201" t="s">
        <v>292</v>
      </c>
      <c r="D255" s="201" t="s">
        <v>125</v>
      </c>
      <c r="E255" s="202" t="s">
        <v>293</v>
      </c>
      <c r="F255" s="203" t="s">
        <v>294</v>
      </c>
      <c r="G255" s="204" t="s">
        <v>261</v>
      </c>
      <c r="H255" s="205">
        <v>70.739999999999995</v>
      </c>
      <c r="I255" s="206"/>
      <c r="J255" s="207">
        <f>ROUND(I255*H255,2)</f>
        <v>0</v>
      </c>
      <c r="K255" s="203" t="s">
        <v>129</v>
      </c>
      <c r="L255" s="45"/>
      <c r="M255" s="208" t="s">
        <v>19</v>
      </c>
      <c r="N255" s="209" t="s">
        <v>43</v>
      </c>
      <c r="O255" s="85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130</v>
      </c>
      <c r="AT255" s="212" t="s">
        <v>125</v>
      </c>
      <c r="AU255" s="212" t="s">
        <v>82</v>
      </c>
      <c r="AY255" s="18" t="s">
        <v>123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80</v>
      </c>
      <c r="BK255" s="213">
        <f>ROUND(I255*H255,2)</f>
        <v>0</v>
      </c>
      <c r="BL255" s="18" t="s">
        <v>130</v>
      </c>
      <c r="BM255" s="212" t="s">
        <v>295</v>
      </c>
    </row>
    <row r="256" s="2" customFormat="1">
      <c r="A256" s="39"/>
      <c r="B256" s="40"/>
      <c r="C256" s="41"/>
      <c r="D256" s="214" t="s">
        <v>132</v>
      </c>
      <c r="E256" s="41"/>
      <c r="F256" s="215" t="s">
        <v>296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132</v>
      </c>
      <c r="AU256" s="18" t="s">
        <v>82</v>
      </c>
    </row>
    <row r="257" s="14" customFormat="1">
      <c r="A257" s="14"/>
      <c r="B257" s="230"/>
      <c r="C257" s="231"/>
      <c r="D257" s="221" t="s">
        <v>134</v>
      </c>
      <c r="E257" s="231"/>
      <c r="F257" s="233" t="s">
        <v>297</v>
      </c>
      <c r="G257" s="231"/>
      <c r="H257" s="234">
        <v>70.739999999999995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134</v>
      </c>
      <c r="AU257" s="240" t="s">
        <v>82</v>
      </c>
      <c r="AV257" s="14" t="s">
        <v>82</v>
      </c>
      <c r="AW257" s="14" t="s">
        <v>4</v>
      </c>
      <c r="AX257" s="14" t="s">
        <v>80</v>
      </c>
      <c r="AY257" s="240" t="s">
        <v>123</v>
      </c>
    </row>
    <row r="258" s="12" customFormat="1" ht="25.92" customHeight="1">
      <c r="A258" s="12"/>
      <c r="B258" s="185"/>
      <c r="C258" s="186"/>
      <c r="D258" s="187" t="s">
        <v>71</v>
      </c>
      <c r="E258" s="188" t="s">
        <v>298</v>
      </c>
      <c r="F258" s="188" t="s">
        <v>299</v>
      </c>
      <c r="G258" s="186"/>
      <c r="H258" s="186"/>
      <c r="I258" s="189"/>
      <c r="J258" s="190">
        <f>BK258</f>
        <v>0</v>
      </c>
      <c r="K258" s="186"/>
      <c r="L258" s="191"/>
      <c r="M258" s="192"/>
      <c r="N258" s="193"/>
      <c r="O258" s="193"/>
      <c r="P258" s="194">
        <f>P259+P285+P435</f>
        <v>0</v>
      </c>
      <c r="Q258" s="193"/>
      <c r="R258" s="194">
        <f>R259+R285+R435</f>
        <v>5.9803167400000001</v>
      </c>
      <c r="S258" s="193"/>
      <c r="T258" s="195">
        <f>T259+T285+T435</f>
        <v>7.8510695400000001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6" t="s">
        <v>82</v>
      </c>
      <c r="AT258" s="197" t="s">
        <v>71</v>
      </c>
      <c r="AU258" s="197" t="s">
        <v>72</v>
      </c>
      <c r="AY258" s="196" t="s">
        <v>123</v>
      </c>
      <c r="BK258" s="198">
        <f>BK259+BK285+BK435</f>
        <v>0</v>
      </c>
    </row>
    <row r="259" s="12" customFormat="1" ht="22.8" customHeight="1">
      <c r="A259" s="12"/>
      <c r="B259" s="185"/>
      <c r="C259" s="186"/>
      <c r="D259" s="187" t="s">
        <v>71</v>
      </c>
      <c r="E259" s="199" t="s">
        <v>300</v>
      </c>
      <c r="F259" s="199" t="s">
        <v>301</v>
      </c>
      <c r="G259" s="186"/>
      <c r="H259" s="186"/>
      <c r="I259" s="189"/>
      <c r="J259" s="200">
        <f>BK259</f>
        <v>0</v>
      </c>
      <c r="K259" s="186"/>
      <c r="L259" s="191"/>
      <c r="M259" s="192"/>
      <c r="N259" s="193"/>
      <c r="O259" s="193"/>
      <c r="P259" s="194">
        <f>SUM(P260:P284)</f>
        <v>0</v>
      </c>
      <c r="Q259" s="193"/>
      <c r="R259" s="194">
        <f>SUM(R260:R284)</f>
        <v>0.71300000000000008</v>
      </c>
      <c r="S259" s="193"/>
      <c r="T259" s="195">
        <f>SUM(T260:T284)</f>
        <v>0.014999999999999999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6" t="s">
        <v>82</v>
      </c>
      <c r="AT259" s="197" t="s">
        <v>71</v>
      </c>
      <c r="AU259" s="197" t="s">
        <v>80</v>
      </c>
      <c r="AY259" s="196" t="s">
        <v>123</v>
      </c>
      <c r="BK259" s="198">
        <f>SUM(BK260:BK284)</f>
        <v>0</v>
      </c>
    </row>
    <row r="260" s="2" customFormat="1" ht="16.5" customHeight="1">
      <c r="A260" s="39"/>
      <c r="B260" s="40"/>
      <c r="C260" s="201" t="s">
        <v>302</v>
      </c>
      <c r="D260" s="201" t="s">
        <v>125</v>
      </c>
      <c r="E260" s="202" t="s">
        <v>303</v>
      </c>
      <c r="F260" s="203" t="s">
        <v>304</v>
      </c>
      <c r="G260" s="204" t="s">
        <v>210</v>
      </c>
      <c r="H260" s="205">
        <v>102.59999999999999</v>
      </c>
      <c r="I260" s="206"/>
      <c r="J260" s="207">
        <f>ROUND(I260*H260,2)</f>
        <v>0</v>
      </c>
      <c r="K260" s="203" t="s">
        <v>129</v>
      </c>
      <c r="L260" s="45"/>
      <c r="M260" s="208" t="s">
        <v>19</v>
      </c>
      <c r="N260" s="209" t="s">
        <v>43</v>
      </c>
      <c r="O260" s="85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2" t="s">
        <v>234</v>
      </c>
      <c r="AT260" s="212" t="s">
        <v>125</v>
      </c>
      <c r="AU260" s="212" t="s">
        <v>82</v>
      </c>
      <c r="AY260" s="18" t="s">
        <v>123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8" t="s">
        <v>80</v>
      </c>
      <c r="BK260" s="213">
        <f>ROUND(I260*H260,2)</f>
        <v>0</v>
      </c>
      <c r="BL260" s="18" t="s">
        <v>234</v>
      </c>
      <c r="BM260" s="212" t="s">
        <v>305</v>
      </c>
    </row>
    <row r="261" s="2" customFormat="1">
      <c r="A261" s="39"/>
      <c r="B261" s="40"/>
      <c r="C261" s="41"/>
      <c r="D261" s="214" t="s">
        <v>132</v>
      </c>
      <c r="E261" s="41"/>
      <c r="F261" s="215" t="s">
        <v>306</v>
      </c>
      <c r="G261" s="41"/>
      <c r="H261" s="41"/>
      <c r="I261" s="216"/>
      <c r="J261" s="41"/>
      <c r="K261" s="41"/>
      <c r="L261" s="45"/>
      <c r="M261" s="217"/>
      <c r="N261" s="21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132</v>
      </c>
      <c r="AU261" s="18" t="s">
        <v>82</v>
      </c>
    </row>
    <row r="262" s="13" customFormat="1">
      <c r="A262" s="13"/>
      <c r="B262" s="219"/>
      <c r="C262" s="220"/>
      <c r="D262" s="221" t="s">
        <v>134</v>
      </c>
      <c r="E262" s="222" t="s">
        <v>19</v>
      </c>
      <c r="F262" s="223" t="s">
        <v>307</v>
      </c>
      <c r="G262" s="220"/>
      <c r="H262" s="222" t="s">
        <v>19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134</v>
      </c>
      <c r="AU262" s="229" t="s">
        <v>82</v>
      </c>
      <c r="AV262" s="13" t="s">
        <v>80</v>
      </c>
      <c r="AW262" s="13" t="s">
        <v>33</v>
      </c>
      <c r="AX262" s="13" t="s">
        <v>72</v>
      </c>
      <c r="AY262" s="229" t="s">
        <v>123</v>
      </c>
    </row>
    <row r="263" s="14" customFormat="1">
      <c r="A263" s="14"/>
      <c r="B263" s="230"/>
      <c r="C263" s="231"/>
      <c r="D263" s="221" t="s">
        <v>134</v>
      </c>
      <c r="E263" s="232" t="s">
        <v>19</v>
      </c>
      <c r="F263" s="233" t="s">
        <v>308</v>
      </c>
      <c r="G263" s="231"/>
      <c r="H263" s="234">
        <v>102.59999999999999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134</v>
      </c>
      <c r="AU263" s="240" t="s">
        <v>82</v>
      </c>
      <c r="AV263" s="14" t="s">
        <v>82</v>
      </c>
      <c r="AW263" s="14" t="s">
        <v>33</v>
      </c>
      <c r="AX263" s="14" t="s">
        <v>80</v>
      </c>
      <c r="AY263" s="240" t="s">
        <v>123</v>
      </c>
    </row>
    <row r="264" s="2" customFormat="1" ht="16.5" customHeight="1">
      <c r="A264" s="39"/>
      <c r="B264" s="40"/>
      <c r="C264" s="252" t="s">
        <v>309</v>
      </c>
      <c r="D264" s="252" t="s">
        <v>215</v>
      </c>
      <c r="E264" s="253" t="s">
        <v>310</v>
      </c>
      <c r="F264" s="254" t="s">
        <v>311</v>
      </c>
      <c r="G264" s="255" t="s">
        <v>210</v>
      </c>
      <c r="H264" s="256">
        <v>102.59999999999999</v>
      </c>
      <c r="I264" s="257"/>
      <c r="J264" s="258">
        <f>ROUND(I264*H264,2)</f>
        <v>0</v>
      </c>
      <c r="K264" s="254" t="s">
        <v>150</v>
      </c>
      <c r="L264" s="259"/>
      <c r="M264" s="260" t="s">
        <v>19</v>
      </c>
      <c r="N264" s="261" t="s">
        <v>43</v>
      </c>
      <c r="O264" s="85"/>
      <c r="P264" s="210">
        <f>O264*H264</f>
        <v>0</v>
      </c>
      <c r="Q264" s="210">
        <v>0.0050000000000000001</v>
      </c>
      <c r="R264" s="210">
        <f>Q264*H264</f>
        <v>0.51300000000000001</v>
      </c>
      <c r="S264" s="210">
        <v>0</v>
      </c>
      <c r="T264" s="21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2" t="s">
        <v>312</v>
      </c>
      <c r="AT264" s="212" t="s">
        <v>215</v>
      </c>
      <c r="AU264" s="212" t="s">
        <v>82</v>
      </c>
      <c r="AY264" s="18" t="s">
        <v>123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8" t="s">
        <v>80</v>
      </c>
      <c r="BK264" s="213">
        <f>ROUND(I264*H264,2)</f>
        <v>0</v>
      </c>
      <c r="BL264" s="18" t="s">
        <v>234</v>
      </c>
      <c r="BM264" s="212" t="s">
        <v>313</v>
      </c>
    </row>
    <row r="265" s="2" customFormat="1" ht="16.5" customHeight="1">
      <c r="A265" s="39"/>
      <c r="B265" s="40"/>
      <c r="C265" s="201" t="s">
        <v>314</v>
      </c>
      <c r="D265" s="201" t="s">
        <v>125</v>
      </c>
      <c r="E265" s="202" t="s">
        <v>315</v>
      </c>
      <c r="F265" s="203" t="s">
        <v>316</v>
      </c>
      <c r="G265" s="204" t="s">
        <v>142</v>
      </c>
      <c r="H265" s="205">
        <v>1</v>
      </c>
      <c r="I265" s="206"/>
      <c r="J265" s="207">
        <f>ROUND(I265*H265,2)</f>
        <v>0</v>
      </c>
      <c r="K265" s="203" t="s">
        <v>129</v>
      </c>
      <c r="L265" s="45"/>
      <c r="M265" s="208" t="s">
        <v>19</v>
      </c>
      <c r="N265" s="209" t="s">
        <v>43</v>
      </c>
      <c r="O265" s="85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234</v>
      </c>
      <c r="AT265" s="212" t="s">
        <v>125</v>
      </c>
      <c r="AU265" s="212" t="s">
        <v>82</v>
      </c>
      <c r="AY265" s="18" t="s">
        <v>123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80</v>
      </c>
      <c r="BK265" s="213">
        <f>ROUND(I265*H265,2)</f>
        <v>0</v>
      </c>
      <c r="BL265" s="18" t="s">
        <v>234</v>
      </c>
      <c r="BM265" s="212" t="s">
        <v>317</v>
      </c>
    </row>
    <row r="266" s="2" customFormat="1">
      <c r="A266" s="39"/>
      <c r="B266" s="40"/>
      <c r="C266" s="41"/>
      <c r="D266" s="214" t="s">
        <v>132</v>
      </c>
      <c r="E266" s="41"/>
      <c r="F266" s="215" t="s">
        <v>318</v>
      </c>
      <c r="G266" s="41"/>
      <c r="H266" s="41"/>
      <c r="I266" s="216"/>
      <c r="J266" s="41"/>
      <c r="K266" s="41"/>
      <c r="L266" s="45"/>
      <c r="M266" s="217"/>
      <c r="N266" s="21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132</v>
      </c>
      <c r="AU266" s="18" t="s">
        <v>82</v>
      </c>
    </row>
    <row r="267" s="13" customFormat="1">
      <c r="A267" s="13"/>
      <c r="B267" s="219"/>
      <c r="C267" s="220"/>
      <c r="D267" s="221" t="s">
        <v>134</v>
      </c>
      <c r="E267" s="222" t="s">
        <v>19</v>
      </c>
      <c r="F267" s="223" t="s">
        <v>319</v>
      </c>
      <c r="G267" s="220"/>
      <c r="H267" s="222" t="s">
        <v>19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134</v>
      </c>
      <c r="AU267" s="229" t="s">
        <v>82</v>
      </c>
      <c r="AV267" s="13" t="s">
        <v>80</v>
      </c>
      <c r="AW267" s="13" t="s">
        <v>33</v>
      </c>
      <c r="AX267" s="13" t="s">
        <v>72</v>
      </c>
      <c r="AY267" s="229" t="s">
        <v>123</v>
      </c>
    </row>
    <row r="268" s="14" customFormat="1">
      <c r="A268" s="14"/>
      <c r="B268" s="230"/>
      <c r="C268" s="231"/>
      <c r="D268" s="221" t="s">
        <v>134</v>
      </c>
      <c r="E268" s="232" t="s">
        <v>19</v>
      </c>
      <c r="F268" s="233" t="s">
        <v>80</v>
      </c>
      <c r="G268" s="231"/>
      <c r="H268" s="234">
        <v>1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134</v>
      </c>
      <c r="AU268" s="240" t="s">
        <v>82</v>
      </c>
      <c r="AV268" s="14" t="s">
        <v>82</v>
      </c>
      <c r="AW268" s="14" t="s">
        <v>33</v>
      </c>
      <c r="AX268" s="14" t="s">
        <v>80</v>
      </c>
      <c r="AY268" s="240" t="s">
        <v>123</v>
      </c>
    </row>
    <row r="269" s="2" customFormat="1" ht="16.5" customHeight="1">
      <c r="A269" s="39"/>
      <c r="B269" s="40"/>
      <c r="C269" s="252" t="s">
        <v>320</v>
      </c>
      <c r="D269" s="252" t="s">
        <v>215</v>
      </c>
      <c r="E269" s="253" t="s">
        <v>321</v>
      </c>
      <c r="F269" s="254" t="s">
        <v>322</v>
      </c>
      <c r="G269" s="255" t="s">
        <v>142</v>
      </c>
      <c r="H269" s="256">
        <v>1</v>
      </c>
      <c r="I269" s="257"/>
      <c r="J269" s="258">
        <f>ROUND(I269*H269,2)</f>
        <v>0</v>
      </c>
      <c r="K269" s="254" t="s">
        <v>150</v>
      </c>
      <c r="L269" s="259"/>
      <c r="M269" s="260" t="s">
        <v>19</v>
      </c>
      <c r="N269" s="261" t="s">
        <v>43</v>
      </c>
      <c r="O269" s="85"/>
      <c r="P269" s="210">
        <f>O269*H269</f>
        <v>0</v>
      </c>
      <c r="Q269" s="210">
        <v>0.20000000000000001</v>
      </c>
      <c r="R269" s="210">
        <f>Q269*H269</f>
        <v>0.20000000000000001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312</v>
      </c>
      <c r="AT269" s="212" t="s">
        <v>215</v>
      </c>
      <c r="AU269" s="212" t="s">
        <v>82</v>
      </c>
      <c r="AY269" s="18" t="s">
        <v>123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80</v>
      </c>
      <c r="BK269" s="213">
        <f>ROUND(I269*H269,2)</f>
        <v>0</v>
      </c>
      <c r="BL269" s="18" t="s">
        <v>234</v>
      </c>
      <c r="BM269" s="212" t="s">
        <v>323</v>
      </c>
    </row>
    <row r="270" s="2" customFormat="1" ht="16.5" customHeight="1">
      <c r="A270" s="39"/>
      <c r="B270" s="40"/>
      <c r="C270" s="201" t="s">
        <v>324</v>
      </c>
      <c r="D270" s="201" t="s">
        <v>125</v>
      </c>
      <c r="E270" s="202" t="s">
        <v>325</v>
      </c>
      <c r="F270" s="203" t="s">
        <v>326</v>
      </c>
      <c r="G270" s="204" t="s">
        <v>142</v>
      </c>
      <c r="H270" s="205">
        <v>1</v>
      </c>
      <c r="I270" s="206"/>
      <c r="J270" s="207">
        <f>ROUND(I270*H270,2)</f>
        <v>0</v>
      </c>
      <c r="K270" s="203" t="s">
        <v>129</v>
      </c>
      <c r="L270" s="45"/>
      <c r="M270" s="208" t="s">
        <v>19</v>
      </c>
      <c r="N270" s="209" t="s">
        <v>43</v>
      </c>
      <c r="O270" s="85"/>
      <c r="P270" s="210">
        <f>O270*H270</f>
        <v>0</v>
      </c>
      <c r="Q270" s="210">
        <v>0</v>
      </c>
      <c r="R270" s="210">
        <f>Q270*H270</f>
        <v>0</v>
      </c>
      <c r="S270" s="210">
        <v>0.014999999999999999</v>
      </c>
      <c r="T270" s="211">
        <f>S270*H270</f>
        <v>0.014999999999999999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2" t="s">
        <v>234</v>
      </c>
      <c r="AT270" s="212" t="s">
        <v>125</v>
      </c>
      <c r="AU270" s="212" t="s">
        <v>82</v>
      </c>
      <c r="AY270" s="18" t="s">
        <v>123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8" t="s">
        <v>80</v>
      </c>
      <c r="BK270" s="213">
        <f>ROUND(I270*H270,2)</f>
        <v>0</v>
      </c>
      <c r="BL270" s="18" t="s">
        <v>234</v>
      </c>
      <c r="BM270" s="212" t="s">
        <v>327</v>
      </c>
    </row>
    <row r="271" s="2" customFormat="1">
      <c r="A271" s="39"/>
      <c r="B271" s="40"/>
      <c r="C271" s="41"/>
      <c r="D271" s="214" t="s">
        <v>132</v>
      </c>
      <c r="E271" s="41"/>
      <c r="F271" s="215" t="s">
        <v>328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132</v>
      </c>
      <c r="AU271" s="18" t="s">
        <v>82</v>
      </c>
    </row>
    <row r="272" s="13" customFormat="1">
      <c r="A272" s="13"/>
      <c r="B272" s="219"/>
      <c r="C272" s="220"/>
      <c r="D272" s="221" t="s">
        <v>134</v>
      </c>
      <c r="E272" s="222" t="s">
        <v>19</v>
      </c>
      <c r="F272" s="223" t="s">
        <v>319</v>
      </c>
      <c r="G272" s="220"/>
      <c r="H272" s="222" t="s">
        <v>19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134</v>
      </c>
      <c r="AU272" s="229" t="s">
        <v>82</v>
      </c>
      <c r="AV272" s="13" t="s">
        <v>80</v>
      </c>
      <c r="AW272" s="13" t="s">
        <v>33</v>
      </c>
      <c r="AX272" s="13" t="s">
        <v>72</v>
      </c>
      <c r="AY272" s="229" t="s">
        <v>123</v>
      </c>
    </row>
    <row r="273" s="14" customFormat="1">
      <c r="A273" s="14"/>
      <c r="B273" s="230"/>
      <c r="C273" s="231"/>
      <c r="D273" s="221" t="s">
        <v>134</v>
      </c>
      <c r="E273" s="232" t="s">
        <v>19</v>
      </c>
      <c r="F273" s="233" t="s">
        <v>80</v>
      </c>
      <c r="G273" s="231"/>
      <c r="H273" s="234">
        <v>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134</v>
      </c>
      <c r="AU273" s="240" t="s">
        <v>82</v>
      </c>
      <c r="AV273" s="14" t="s">
        <v>82</v>
      </c>
      <c r="AW273" s="14" t="s">
        <v>33</v>
      </c>
      <c r="AX273" s="14" t="s">
        <v>80</v>
      </c>
      <c r="AY273" s="240" t="s">
        <v>123</v>
      </c>
    </row>
    <row r="274" s="2" customFormat="1" ht="24.15" customHeight="1">
      <c r="A274" s="39"/>
      <c r="B274" s="40"/>
      <c r="C274" s="201" t="s">
        <v>312</v>
      </c>
      <c r="D274" s="201" t="s">
        <v>125</v>
      </c>
      <c r="E274" s="202" t="s">
        <v>329</v>
      </c>
      <c r="F274" s="203" t="s">
        <v>330</v>
      </c>
      <c r="G274" s="204" t="s">
        <v>142</v>
      </c>
      <c r="H274" s="205">
        <v>2</v>
      </c>
      <c r="I274" s="206"/>
      <c r="J274" s="207">
        <f>ROUND(I274*H274,2)</f>
        <v>0</v>
      </c>
      <c r="K274" s="203" t="s">
        <v>129</v>
      </c>
      <c r="L274" s="45"/>
      <c r="M274" s="208" t="s">
        <v>19</v>
      </c>
      <c r="N274" s="209" t="s">
        <v>43</v>
      </c>
      <c r="O274" s="85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2" t="s">
        <v>234</v>
      </c>
      <c r="AT274" s="212" t="s">
        <v>125</v>
      </c>
      <c r="AU274" s="212" t="s">
        <v>82</v>
      </c>
      <c r="AY274" s="18" t="s">
        <v>123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8" t="s">
        <v>80</v>
      </c>
      <c r="BK274" s="213">
        <f>ROUND(I274*H274,2)</f>
        <v>0</v>
      </c>
      <c r="BL274" s="18" t="s">
        <v>234</v>
      </c>
      <c r="BM274" s="212" t="s">
        <v>331</v>
      </c>
    </row>
    <row r="275" s="2" customFormat="1">
      <c r="A275" s="39"/>
      <c r="B275" s="40"/>
      <c r="C275" s="41"/>
      <c r="D275" s="214" t="s">
        <v>132</v>
      </c>
      <c r="E275" s="41"/>
      <c r="F275" s="215" t="s">
        <v>332</v>
      </c>
      <c r="G275" s="41"/>
      <c r="H275" s="41"/>
      <c r="I275" s="216"/>
      <c r="J275" s="41"/>
      <c r="K275" s="41"/>
      <c r="L275" s="45"/>
      <c r="M275" s="217"/>
      <c r="N275" s="21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132</v>
      </c>
      <c r="AU275" s="18" t="s">
        <v>82</v>
      </c>
    </row>
    <row r="276" s="13" customFormat="1">
      <c r="A276" s="13"/>
      <c r="B276" s="219"/>
      <c r="C276" s="220"/>
      <c r="D276" s="221" t="s">
        <v>134</v>
      </c>
      <c r="E276" s="222" t="s">
        <v>19</v>
      </c>
      <c r="F276" s="223" t="s">
        <v>319</v>
      </c>
      <c r="G276" s="220"/>
      <c r="H276" s="222" t="s">
        <v>19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134</v>
      </c>
      <c r="AU276" s="229" t="s">
        <v>82</v>
      </c>
      <c r="AV276" s="13" t="s">
        <v>80</v>
      </c>
      <c r="AW276" s="13" t="s">
        <v>33</v>
      </c>
      <c r="AX276" s="13" t="s">
        <v>72</v>
      </c>
      <c r="AY276" s="229" t="s">
        <v>123</v>
      </c>
    </row>
    <row r="277" s="14" customFormat="1">
      <c r="A277" s="14"/>
      <c r="B277" s="230"/>
      <c r="C277" s="231"/>
      <c r="D277" s="221" t="s">
        <v>134</v>
      </c>
      <c r="E277" s="232" t="s">
        <v>19</v>
      </c>
      <c r="F277" s="233" t="s">
        <v>82</v>
      </c>
      <c r="G277" s="231"/>
      <c r="H277" s="234">
        <v>2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134</v>
      </c>
      <c r="AU277" s="240" t="s">
        <v>82</v>
      </c>
      <c r="AV277" s="14" t="s">
        <v>82</v>
      </c>
      <c r="AW277" s="14" t="s">
        <v>33</v>
      </c>
      <c r="AX277" s="14" t="s">
        <v>80</v>
      </c>
      <c r="AY277" s="240" t="s">
        <v>123</v>
      </c>
    </row>
    <row r="278" s="2" customFormat="1" ht="24.15" customHeight="1">
      <c r="A278" s="39"/>
      <c r="B278" s="40"/>
      <c r="C278" s="201" t="s">
        <v>333</v>
      </c>
      <c r="D278" s="201" t="s">
        <v>125</v>
      </c>
      <c r="E278" s="202" t="s">
        <v>334</v>
      </c>
      <c r="F278" s="203" t="s">
        <v>335</v>
      </c>
      <c r="G278" s="204" t="s">
        <v>261</v>
      </c>
      <c r="H278" s="205">
        <v>0.71299999999999997</v>
      </c>
      <c r="I278" s="206"/>
      <c r="J278" s="207">
        <f>ROUND(I278*H278,2)</f>
        <v>0</v>
      </c>
      <c r="K278" s="203" t="s">
        <v>129</v>
      </c>
      <c r="L278" s="45"/>
      <c r="M278" s="208" t="s">
        <v>19</v>
      </c>
      <c r="N278" s="209" t="s">
        <v>43</v>
      </c>
      <c r="O278" s="85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2" t="s">
        <v>234</v>
      </c>
      <c r="AT278" s="212" t="s">
        <v>125</v>
      </c>
      <c r="AU278" s="212" t="s">
        <v>82</v>
      </c>
      <c r="AY278" s="18" t="s">
        <v>123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8" t="s">
        <v>80</v>
      </c>
      <c r="BK278" s="213">
        <f>ROUND(I278*H278,2)</f>
        <v>0</v>
      </c>
      <c r="BL278" s="18" t="s">
        <v>234</v>
      </c>
      <c r="BM278" s="212" t="s">
        <v>336</v>
      </c>
    </row>
    <row r="279" s="2" customFormat="1">
      <c r="A279" s="39"/>
      <c r="B279" s="40"/>
      <c r="C279" s="41"/>
      <c r="D279" s="214" t="s">
        <v>132</v>
      </c>
      <c r="E279" s="41"/>
      <c r="F279" s="215" t="s">
        <v>337</v>
      </c>
      <c r="G279" s="41"/>
      <c r="H279" s="41"/>
      <c r="I279" s="216"/>
      <c r="J279" s="41"/>
      <c r="K279" s="41"/>
      <c r="L279" s="45"/>
      <c r="M279" s="217"/>
      <c r="N279" s="218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132</v>
      </c>
      <c r="AU279" s="18" t="s">
        <v>82</v>
      </c>
    </row>
    <row r="280" s="2" customFormat="1" ht="24.15" customHeight="1">
      <c r="A280" s="39"/>
      <c r="B280" s="40"/>
      <c r="C280" s="201" t="s">
        <v>338</v>
      </c>
      <c r="D280" s="201" t="s">
        <v>125</v>
      </c>
      <c r="E280" s="202" t="s">
        <v>339</v>
      </c>
      <c r="F280" s="203" t="s">
        <v>340</v>
      </c>
      <c r="G280" s="204" t="s">
        <v>261</v>
      </c>
      <c r="H280" s="205">
        <v>0.71299999999999997</v>
      </c>
      <c r="I280" s="206"/>
      <c r="J280" s="207">
        <f>ROUND(I280*H280,2)</f>
        <v>0</v>
      </c>
      <c r="K280" s="203" t="s">
        <v>129</v>
      </c>
      <c r="L280" s="45"/>
      <c r="M280" s="208" t="s">
        <v>19</v>
      </c>
      <c r="N280" s="209" t="s">
        <v>43</v>
      </c>
      <c r="O280" s="85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234</v>
      </c>
      <c r="AT280" s="212" t="s">
        <v>125</v>
      </c>
      <c r="AU280" s="212" t="s">
        <v>82</v>
      </c>
      <c r="AY280" s="18" t="s">
        <v>123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80</v>
      </c>
      <c r="BK280" s="213">
        <f>ROUND(I280*H280,2)</f>
        <v>0</v>
      </c>
      <c r="BL280" s="18" t="s">
        <v>234</v>
      </c>
      <c r="BM280" s="212" t="s">
        <v>341</v>
      </c>
    </row>
    <row r="281" s="2" customFormat="1">
      <c r="A281" s="39"/>
      <c r="B281" s="40"/>
      <c r="C281" s="41"/>
      <c r="D281" s="214" t="s">
        <v>132</v>
      </c>
      <c r="E281" s="41"/>
      <c r="F281" s="215" t="s">
        <v>342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132</v>
      </c>
      <c r="AU281" s="18" t="s">
        <v>82</v>
      </c>
    </row>
    <row r="282" s="2" customFormat="1" ht="33" customHeight="1">
      <c r="A282" s="39"/>
      <c r="B282" s="40"/>
      <c r="C282" s="201" t="s">
        <v>343</v>
      </c>
      <c r="D282" s="201" t="s">
        <v>125</v>
      </c>
      <c r="E282" s="202" t="s">
        <v>344</v>
      </c>
      <c r="F282" s="203" t="s">
        <v>345</v>
      </c>
      <c r="G282" s="204" t="s">
        <v>261</v>
      </c>
      <c r="H282" s="205">
        <v>14.26</v>
      </c>
      <c r="I282" s="206"/>
      <c r="J282" s="207">
        <f>ROUND(I282*H282,2)</f>
        <v>0</v>
      </c>
      <c r="K282" s="203" t="s">
        <v>129</v>
      </c>
      <c r="L282" s="45"/>
      <c r="M282" s="208" t="s">
        <v>19</v>
      </c>
      <c r="N282" s="209" t="s">
        <v>43</v>
      </c>
      <c r="O282" s="85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234</v>
      </c>
      <c r="AT282" s="212" t="s">
        <v>125</v>
      </c>
      <c r="AU282" s="212" t="s">
        <v>82</v>
      </c>
      <c r="AY282" s="18" t="s">
        <v>123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80</v>
      </c>
      <c r="BK282" s="213">
        <f>ROUND(I282*H282,2)</f>
        <v>0</v>
      </c>
      <c r="BL282" s="18" t="s">
        <v>234</v>
      </c>
      <c r="BM282" s="212" t="s">
        <v>346</v>
      </c>
    </row>
    <row r="283" s="2" customFormat="1">
      <c r="A283" s="39"/>
      <c r="B283" s="40"/>
      <c r="C283" s="41"/>
      <c r="D283" s="214" t="s">
        <v>132</v>
      </c>
      <c r="E283" s="41"/>
      <c r="F283" s="215" t="s">
        <v>347</v>
      </c>
      <c r="G283" s="41"/>
      <c r="H283" s="41"/>
      <c r="I283" s="216"/>
      <c r="J283" s="41"/>
      <c r="K283" s="41"/>
      <c r="L283" s="45"/>
      <c r="M283" s="217"/>
      <c r="N283" s="218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132</v>
      </c>
      <c r="AU283" s="18" t="s">
        <v>82</v>
      </c>
    </row>
    <row r="284" s="14" customFormat="1">
      <c r="A284" s="14"/>
      <c r="B284" s="230"/>
      <c r="C284" s="231"/>
      <c r="D284" s="221" t="s">
        <v>134</v>
      </c>
      <c r="E284" s="231"/>
      <c r="F284" s="233" t="s">
        <v>348</v>
      </c>
      <c r="G284" s="231"/>
      <c r="H284" s="234">
        <v>14.26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134</v>
      </c>
      <c r="AU284" s="240" t="s">
        <v>82</v>
      </c>
      <c r="AV284" s="14" t="s">
        <v>82</v>
      </c>
      <c r="AW284" s="14" t="s">
        <v>4</v>
      </c>
      <c r="AX284" s="14" t="s">
        <v>80</v>
      </c>
      <c r="AY284" s="240" t="s">
        <v>123</v>
      </c>
    </row>
    <row r="285" s="12" customFormat="1" ht="22.8" customHeight="1">
      <c r="A285" s="12"/>
      <c r="B285" s="185"/>
      <c r="C285" s="186"/>
      <c r="D285" s="187" t="s">
        <v>71</v>
      </c>
      <c r="E285" s="199" t="s">
        <v>349</v>
      </c>
      <c r="F285" s="199" t="s">
        <v>350</v>
      </c>
      <c r="G285" s="186"/>
      <c r="H285" s="186"/>
      <c r="I285" s="189"/>
      <c r="J285" s="200">
        <f>BK285</f>
        <v>0</v>
      </c>
      <c r="K285" s="186"/>
      <c r="L285" s="191"/>
      <c r="M285" s="192"/>
      <c r="N285" s="193"/>
      <c r="O285" s="193"/>
      <c r="P285" s="194">
        <f>SUM(P286:P434)</f>
        <v>0</v>
      </c>
      <c r="Q285" s="193"/>
      <c r="R285" s="194">
        <f>SUM(R286:R434)</f>
        <v>5.0425428200000004</v>
      </c>
      <c r="S285" s="193"/>
      <c r="T285" s="195">
        <f>SUM(T286:T434)</f>
        <v>7.8360695400000004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6" t="s">
        <v>82</v>
      </c>
      <c r="AT285" s="197" t="s">
        <v>71</v>
      </c>
      <c r="AU285" s="197" t="s">
        <v>80</v>
      </c>
      <c r="AY285" s="196" t="s">
        <v>123</v>
      </c>
      <c r="BK285" s="198">
        <f>SUM(BK286:BK434)</f>
        <v>0</v>
      </c>
    </row>
    <row r="286" s="2" customFormat="1" ht="16.5" customHeight="1">
      <c r="A286" s="39"/>
      <c r="B286" s="40"/>
      <c r="C286" s="201" t="s">
        <v>351</v>
      </c>
      <c r="D286" s="201" t="s">
        <v>125</v>
      </c>
      <c r="E286" s="202" t="s">
        <v>352</v>
      </c>
      <c r="F286" s="203" t="s">
        <v>353</v>
      </c>
      <c r="G286" s="204" t="s">
        <v>128</v>
      </c>
      <c r="H286" s="205">
        <v>97.584000000000003</v>
      </c>
      <c r="I286" s="206"/>
      <c r="J286" s="207">
        <f>ROUND(I286*H286,2)</f>
        <v>0</v>
      </c>
      <c r="K286" s="203" t="s">
        <v>129</v>
      </c>
      <c r="L286" s="45"/>
      <c r="M286" s="208" t="s">
        <v>19</v>
      </c>
      <c r="N286" s="209" t="s">
        <v>43</v>
      </c>
      <c r="O286" s="85"/>
      <c r="P286" s="210">
        <f>O286*H286</f>
        <v>0</v>
      </c>
      <c r="Q286" s="210">
        <v>0.00029999999999999997</v>
      </c>
      <c r="R286" s="210">
        <f>Q286*H286</f>
        <v>0.029275199999999998</v>
      </c>
      <c r="S286" s="210">
        <v>0</v>
      </c>
      <c r="T286" s="21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2" t="s">
        <v>234</v>
      </c>
      <c r="AT286" s="212" t="s">
        <v>125</v>
      </c>
      <c r="AU286" s="212" t="s">
        <v>82</v>
      </c>
      <c r="AY286" s="18" t="s">
        <v>123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8" t="s">
        <v>80</v>
      </c>
      <c r="BK286" s="213">
        <f>ROUND(I286*H286,2)</f>
        <v>0</v>
      </c>
      <c r="BL286" s="18" t="s">
        <v>234</v>
      </c>
      <c r="BM286" s="212" t="s">
        <v>354</v>
      </c>
    </row>
    <row r="287" s="2" customFormat="1">
      <c r="A287" s="39"/>
      <c r="B287" s="40"/>
      <c r="C287" s="41"/>
      <c r="D287" s="214" t="s">
        <v>132</v>
      </c>
      <c r="E287" s="41"/>
      <c r="F287" s="215" t="s">
        <v>355</v>
      </c>
      <c r="G287" s="41"/>
      <c r="H287" s="41"/>
      <c r="I287" s="216"/>
      <c r="J287" s="41"/>
      <c r="K287" s="41"/>
      <c r="L287" s="45"/>
      <c r="M287" s="217"/>
      <c r="N287" s="218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132</v>
      </c>
      <c r="AU287" s="18" t="s">
        <v>82</v>
      </c>
    </row>
    <row r="288" s="13" customFormat="1">
      <c r="A288" s="13"/>
      <c r="B288" s="219"/>
      <c r="C288" s="220"/>
      <c r="D288" s="221" t="s">
        <v>134</v>
      </c>
      <c r="E288" s="222" t="s">
        <v>19</v>
      </c>
      <c r="F288" s="223" t="s">
        <v>135</v>
      </c>
      <c r="G288" s="220"/>
      <c r="H288" s="222" t="s">
        <v>19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134</v>
      </c>
      <c r="AU288" s="229" t="s">
        <v>82</v>
      </c>
      <c r="AV288" s="13" t="s">
        <v>80</v>
      </c>
      <c r="AW288" s="13" t="s">
        <v>33</v>
      </c>
      <c r="AX288" s="13" t="s">
        <v>72</v>
      </c>
      <c r="AY288" s="229" t="s">
        <v>123</v>
      </c>
    </row>
    <row r="289" s="13" customFormat="1">
      <c r="A289" s="13"/>
      <c r="B289" s="219"/>
      <c r="C289" s="220"/>
      <c r="D289" s="221" t="s">
        <v>134</v>
      </c>
      <c r="E289" s="222" t="s">
        <v>19</v>
      </c>
      <c r="F289" s="223" t="s">
        <v>196</v>
      </c>
      <c r="G289" s="220"/>
      <c r="H289" s="222" t="s">
        <v>19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9" t="s">
        <v>134</v>
      </c>
      <c r="AU289" s="229" t="s">
        <v>82</v>
      </c>
      <c r="AV289" s="13" t="s">
        <v>80</v>
      </c>
      <c r="AW289" s="13" t="s">
        <v>33</v>
      </c>
      <c r="AX289" s="13" t="s">
        <v>72</v>
      </c>
      <c r="AY289" s="229" t="s">
        <v>123</v>
      </c>
    </row>
    <row r="290" s="14" customFormat="1">
      <c r="A290" s="14"/>
      <c r="B290" s="230"/>
      <c r="C290" s="231"/>
      <c r="D290" s="221" t="s">
        <v>134</v>
      </c>
      <c r="E290" s="232" t="s">
        <v>19</v>
      </c>
      <c r="F290" s="233" t="s">
        <v>197</v>
      </c>
      <c r="G290" s="231"/>
      <c r="H290" s="234">
        <v>64.561999999999998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134</v>
      </c>
      <c r="AU290" s="240" t="s">
        <v>82</v>
      </c>
      <c r="AV290" s="14" t="s">
        <v>82</v>
      </c>
      <c r="AW290" s="14" t="s">
        <v>33</v>
      </c>
      <c r="AX290" s="14" t="s">
        <v>72</v>
      </c>
      <c r="AY290" s="240" t="s">
        <v>123</v>
      </c>
    </row>
    <row r="291" s="14" customFormat="1">
      <c r="A291" s="14"/>
      <c r="B291" s="230"/>
      <c r="C291" s="231"/>
      <c r="D291" s="221" t="s">
        <v>134</v>
      </c>
      <c r="E291" s="232" t="s">
        <v>19</v>
      </c>
      <c r="F291" s="233" t="s">
        <v>198</v>
      </c>
      <c r="G291" s="231"/>
      <c r="H291" s="234">
        <v>3.3599999999999999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134</v>
      </c>
      <c r="AU291" s="240" t="s">
        <v>82</v>
      </c>
      <c r="AV291" s="14" t="s">
        <v>82</v>
      </c>
      <c r="AW291" s="14" t="s">
        <v>33</v>
      </c>
      <c r="AX291" s="14" t="s">
        <v>72</v>
      </c>
      <c r="AY291" s="240" t="s">
        <v>123</v>
      </c>
    </row>
    <row r="292" s="14" customFormat="1">
      <c r="A292" s="14"/>
      <c r="B292" s="230"/>
      <c r="C292" s="231"/>
      <c r="D292" s="221" t="s">
        <v>134</v>
      </c>
      <c r="E292" s="232" t="s">
        <v>19</v>
      </c>
      <c r="F292" s="233" t="s">
        <v>199</v>
      </c>
      <c r="G292" s="231"/>
      <c r="H292" s="234">
        <v>3.6720000000000002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134</v>
      </c>
      <c r="AU292" s="240" t="s">
        <v>82</v>
      </c>
      <c r="AV292" s="14" t="s">
        <v>82</v>
      </c>
      <c r="AW292" s="14" t="s">
        <v>33</v>
      </c>
      <c r="AX292" s="14" t="s">
        <v>72</v>
      </c>
      <c r="AY292" s="240" t="s">
        <v>123</v>
      </c>
    </row>
    <row r="293" s="14" customFormat="1">
      <c r="A293" s="14"/>
      <c r="B293" s="230"/>
      <c r="C293" s="231"/>
      <c r="D293" s="221" t="s">
        <v>134</v>
      </c>
      <c r="E293" s="232" t="s">
        <v>19</v>
      </c>
      <c r="F293" s="233" t="s">
        <v>200</v>
      </c>
      <c r="G293" s="231"/>
      <c r="H293" s="234">
        <v>2.2400000000000002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134</v>
      </c>
      <c r="AU293" s="240" t="s">
        <v>82</v>
      </c>
      <c r="AV293" s="14" t="s">
        <v>82</v>
      </c>
      <c r="AW293" s="14" t="s">
        <v>33</v>
      </c>
      <c r="AX293" s="14" t="s">
        <v>72</v>
      </c>
      <c r="AY293" s="240" t="s">
        <v>123</v>
      </c>
    </row>
    <row r="294" s="14" customFormat="1">
      <c r="A294" s="14"/>
      <c r="B294" s="230"/>
      <c r="C294" s="231"/>
      <c r="D294" s="221" t="s">
        <v>134</v>
      </c>
      <c r="E294" s="232" t="s">
        <v>19</v>
      </c>
      <c r="F294" s="233" t="s">
        <v>201</v>
      </c>
      <c r="G294" s="231"/>
      <c r="H294" s="234">
        <v>2.448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134</v>
      </c>
      <c r="AU294" s="240" t="s">
        <v>82</v>
      </c>
      <c r="AV294" s="14" t="s">
        <v>82</v>
      </c>
      <c r="AW294" s="14" t="s">
        <v>33</v>
      </c>
      <c r="AX294" s="14" t="s">
        <v>72</v>
      </c>
      <c r="AY294" s="240" t="s">
        <v>123</v>
      </c>
    </row>
    <row r="295" s="14" customFormat="1">
      <c r="A295" s="14"/>
      <c r="B295" s="230"/>
      <c r="C295" s="231"/>
      <c r="D295" s="221" t="s">
        <v>134</v>
      </c>
      <c r="E295" s="232" t="s">
        <v>19</v>
      </c>
      <c r="F295" s="233" t="s">
        <v>254</v>
      </c>
      <c r="G295" s="231"/>
      <c r="H295" s="234">
        <v>8.8300000000000001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134</v>
      </c>
      <c r="AU295" s="240" t="s">
        <v>82</v>
      </c>
      <c r="AV295" s="14" t="s">
        <v>82</v>
      </c>
      <c r="AW295" s="14" t="s">
        <v>33</v>
      </c>
      <c r="AX295" s="14" t="s">
        <v>72</v>
      </c>
      <c r="AY295" s="240" t="s">
        <v>123</v>
      </c>
    </row>
    <row r="296" s="14" customFormat="1">
      <c r="A296" s="14"/>
      <c r="B296" s="230"/>
      <c r="C296" s="231"/>
      <c r="D296" s="221" t="s">
        <v>134</v>
      </c>
      <c r="E296" s="232" t="s">
        <v>19</v>
      </c>
      <c r="F296" s="233" t="s">
        <v>255</v>
      </c>
      <c r="G296" s="231"/>
      <c r="H296" s="234">
        <v>2.1739999999999999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134</v>
      </c>
      <c r="AU296" s="240" t="s">
        <v>82</v>
      </c>
      <c r="AV296" s="14" t="s">
        <v>82</v>
      </c>
      <c r="AW296" s="14" t="s">
        <v>33</v>
      </c>
      <c r="AX296" s="14" t="s">
        <v>72</v>
      </c>
      <c r="AY296" s="240" t="s">
        <v>123</v>
      </c>
    </row>
    <row r="297" s="13" customFormat="1">
      <c r="A297" s="13"/>
      <c r="B297" s="219"/>
      <c r="C297" s="220"/>
      <c r="D297" s="221" t="s">
        <v>134</v>
      </c>
      <c r="E297" s="222" t="s">
        <v>19</v>
      </c>
      <c r="F297" s="223" t="s">
        <v>145</v>
      </c>
      <c r="G297" s="220"/>
      <c r="H297" s="222" t="s">
        <v>19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134</v>
      </c>
      <c r="AU297" s="229" t="s">
        <v>82</v>
      </c>
      <c r="AV297" s="13" t="s">
        <v>80</v>
      </c>
      <c r="AW297" s="13" t="s">
        <v>33</v>
      </c>
      <c r="AX297" s="13" t="s">
        <v>72</v>
      </c>
      <c r="AY297" s="229" t="s">
        <v>123</v>
      </c>
    </row>
    <row r="298" s="14" customFormat="1">
      <c r="A298" s="14"/>
      <c r="B298" s="230"/>
      <c r="C298" s="231"/>
      <c r="D298" s="221" t="s">
        <v>134</v>
      </c>
      <c r="E298" s="232" t="s">
        <v>19</v>
      </c>
      <c r="F298" s="233" t="s">
        <v>202</v>
      </c>
      <c r="G298" s="231"/>
      <c r="H298" s="234">
        <v>10.298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134</v>
      </c>
      <c r="AU298" s="240" t="s">
        <v>82</v>
      </c>
      <c r="AV298" s="14" t="s">
        <v>82</v>
      </c>
      <c r="AW298" s="14" t="s">
        <v>33</v>
      </c>
      <c r="AX298" s="14" t="s">
        <v>72</v>
      </c>
      <c r="AY298" s="240" t="s">
        <v>123</v>
      </c>
    </row>
    <row r="299" s="15" customFormat="1">
      <c r="A299" s="15"/>
      <c r="B299" s="241"/>
      <c r="C299" s="242"/>
      <c r="D299" s="221" t="s">
        <v>134</v>
      </c>
      <c r="E299" s="243" t="s">
        <v>19</v>
      </c>
      <c r="F299" s="244" t="s">
        <v>160</v>
      </c>
      <c r="G299" s="242"/>
      <c r="H299" s="245">
        <v>97.583999999999989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1" t="s">
        <v>134</v>
      </c>
      <c r="AU299" s="251" t="s">
        <v>82</v>
      </c>
      <c r="AV299" s="15" t="s">
        <v>130</v>
      </c>
      <c r="AW299" s="15" t="s">
        <v>33</v>
      </c>
      <c r="AX299" s="15" t="s">
        <v>80</v>
      </c>
      <c r="AY299" s="251" t="s">
        <v>123</v>
      </c>
    </row>
    <row r="300" s="2" customFormat="1" ht="21.75" customHeight="1">
      <c r="A300" s="39"/>
      <c r="B300" s="40"/>
      <c r="C300" s="201" t="s">
        <v>356</v>
      </c>
      <c r="D300" s="201" t="s">
        <v>125</v>
      </c>
      <c r="E300" s="202" t="s">
        <v>357</v>
      </c>
      <c r="F300" s="203" t="s">
        <v>358</v>
      </c>
      <c r="G300" s="204" t="s">
        <v>210</v>
      </c>
      <c r="H300" s="205">
        <v>23.440000000000001</v>
      </c>
      <c r="I300" s="206"/>
      <c r="J300" s="207">
        <f>ROUND(I300*H300,2)</f>
        <v>0</v>
      </c>
      <c r="K300" s="203" t="s">
        <v>129</v>
      </c>
      <c r="L300" s="45"/>
      <c r="M300" s="208" t="s">
        <v>19</v>
      </c>
      <c r="N300" s="209" t="s">
        <v>43</v>
      </c>
      <c r="O300" s="85"/>
      <c r="P300" s="210">
        <f>O300*H300</f>
        <v>0</v>
      </c>
      <c r="Q300" s="210">
        <v>0</v>
      </c>
      <c r="R300" s="210">
        <f>Q300*H300</f>
        <v>0</v>
      </c>
      <c r="S300" s="210">
        <v>0.02911</v>
      </c>
      <c r="T300" s="211">
        <f>S300*H300</f>
        <v>0.68233840000000001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2" t="s">
        <v>234</v>
      </c>
      <c r="AT300" s="212" t="s">
        <v>125</v>
      </c>
      <c r="AU300" s="212" t="s">
        <v>82</v>
      </c>
      <c r="AY300" s="18" t="s">
        <v>123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8" t="s">
        <v>80</v>
      </c>
      <c r="BK300" s="213">
        <f>ROUND(I300*H300,2)</f>
        <v>0</v>
      </c>
      <c r="BL300" s="18" t="s">
        <v>234</v>
      </c>
      <c r="BM300" s="212" t="s">
        <v>359</v>
      </c>
    </row>
    <row r="301" s="2" customFormat="1">
      <c r="A301" s="39"/>
      <c r="B301" s="40"/>
      <c r="C301" s="41"/>
      <c r="D301" s="214" t="s">
        <v>132</v>
      </c>
      <c r="E301" s="41"/>
      <c r="F301" s="215" t="s">
        <v>360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132</v>
      </c>
      <c r="AU301" s="18" t="s">
        <v>82</v>
      </c>
    </row>
    <row r="302" s="13" customFormat="1">
      <c r="A302" s="13"/>
      <c r="B302" s="219"/>
      <c r="C302" s="220"/>
      <c r="D302" s="221" t="s">
        <v>134</v>
      </c>
      <c r="E302" s="222" t="s">
        <v>19</v>
      </c>
      <c r="F302" s="223" t="s">
        <v>135</v>
      </c>
      <c r="G302" s="220"/>
      <c r="H302" s="222" t="s">
        <v>19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134</v>
      </c>
      <c r="AU302" s="229" t="s">
        <v>82</v>
      </c>
      <c r="AV302" s="13" t="s">
        <v>80</v>
      </c>
      <c r="AW302" s="13" t="s">
        <v>33</v>
      </c>
      <c r="AX302" s="13" t="s">
        <v>72</v>
      </c>
      <c r="AY302" s="229" t="s">
        <v>123</v>
      </c>
    </row>
    <row r="303" s="13" customFormat="1">
      <c r="A303" s="13"/>
      <c r="B303" s="219"/>
      <c r="C303" s="220"/>
      <c r="D303" s="221" t="s">
        <v>134</v>
      </c>
      <c r="E303" s="222" t="s">
        <v>19</v>
      </c>
      <c r="F303" s="223" t="s">
        <v>196</v>
      </c>
      <c r="G303" s="220"/>
      <c r="H303" s="222" t="s">
        <v>19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134</v>
      </c>
      <c r="AU303" s="229" t="s">
        <v>82</v>
      </c>
      <c r="AV303" s="13" t="s">
        <v>80</v>
      </c>
      <c r="AW303" s="13" t="s">
        <v>33</v>
      </c>
      <c r="AX303" s="13" t="s">
        <v>72</v>
      </c>
      <c r="AY303" s="229" t="s">
        <v>123</v>
      </c>
    </row>
    <row r="304" s="14" customFormat="1">
      <c r="A304" s="14"/>
      <c r="B304" s="230"/>
      <c r="C304" s="231"/>
      <c r="D304" s="221" t="s">
        <v>134</v>
      </c>
      <c r="E304" s="232" t="s">
        <v>19</v>
      </c>
      <c r="F304" s="233" t="s">
        <v>361</v>
      </c>
      <c r="G304" s="231"/>
      <c r="H304" s="234">
        <v>11.199999999999999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134</v>
      </c>
      <c r="AU304" s="240" t="s">
        <v>82</v>
      </c>
      <c r="AV304" s="14" t="s">
        <v>82</v>
      </c>
      <c r="AW304" s="14" t="s">
        <v>33</v>
      </c>
      <c r="AX304" s="14" t="s">
        <v>72</v>
      </c>
      <c r="AY304" s="240" t="s">
        <v>123</v>
      </c>
    </row>
    <row r="305" s="14" customFormat="1">
      <c r="A305" s="14"/>
      <c r="B305" s="230"/>
      <c r="C305" s="231"/>
      <c r="D305" s="221" t="s">
        <v>134</v>
      </c>
      <c r="E305" s="232" t="s">
        <v>19</v>
      </c>
      <c r="F305" s="233" t="s">
        <v>362</v>
      </c>
      <c r="G305" s="231"/>
      <c r="H305" s="234">
        <v>12.24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134</v>
      </c>
      <c r="AU305" s="240" t="s">
        <v>82</v>
      </c>
      <c r="AV305" s="14" t="s">
        <v>82</v>
      </c>
      <c r="AW305" s="14" t="s">
        <v>33</v>
      </c>
      <c r="AX305" s="14" t="s">
        <v>72</v>
      </c>
      <c r="AY305" s="240" t="s">
        <v>123</v>
      </c>
    </row>
    <row r="306" s="15" customFormat="1">
      <c r="A306" s="15"/>
      <c r="B306" s="241"/>
      <c r="C306" s="242"/>
      <c r="D306" s="221" t="s">
        <v>134</v>
      </c>
      <c r="E306" s="243" t="s">
        <v>19</v>
      </c>
      <c r="F306" s="244" t="s">
        <v>160</v>
      </c>
      <c r="G306" s="242"/>
      <c r="H306" s="245">
        <v>23.439999999999998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1" t="s">
        <v>134</v>
      </c>
      <c r="AU306" s="251" t="s">
        <v>82</v>
      </c>
      <c r="AV306" s="15" t="s">
        <v>130</v>
      </c>
      <c r="AW306" s="15" t="s">
        <v>33</v>
      </c>
      <c r="AX306" s="15" t="s">
        <v>80</v>
      </c>
      <c r="AY306" s="251" t="s">
        <v>123</v>
      </c>
    </row>
    <row r="307" s="2" customFormat="1" ht="16.5" customHeight="1">
      <c r="A307" s="39"/>
      <c r="B307" s="40"/>
      <c r="C307" s="201" t="s">
        <v>363</v>
      </c>
      <c r="D307" s="201" t="s">
        <v>125</v>
      </c>
      <c r="E307" s="202" t="s">
        <v>364</v>
      </c>
      <c r="F307" s="203" t="s">
        <v>365</v>
      </c>
      <c r="G307" s="204" t="s">
        <v>210</v>
      </c>
      <c r="H307" s="205">
        <v>23.440000000000001</v>
      </c>
      <c r="I307" s="206"/>
      <c r="J307" s="207">
        <f>ROUND(I307*H307,2)</f>
        <v>0</v>
      </c>
      <c r="K307" s="203" t="s">
        <v>129</v>
      </c>
      <c r="L307" s="45"/>
      <c r="M307" s="208" t="s">
        <v>19</v>
      </c>
      <c r="N307" s="209" t="s">
        <v>43</v>
      </c>
      <c r="O307" s="85"/>
      <c r="P307" s="210">
        <f>O307*H307</f>
        <v>0</v>
      </c>
      <c r="Q307" s="210">
        <v>0</v>
      </c>
      <c r="R307" s="210">
        <f>Q307*H307</f>
        <v>0</v>
      </c>
      <c r="S307" s="210">
        <v>0.021000000000000001</v>
      </c>
      <c r="T307" s="211">
        <f>S307*H307</f>
        <v>0.49224000000000007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2" t="s">
        <v>234</v>
      </c>
      <c r="AT307" s="212" t="s">
        <v>125</v>
      </c>
      <c r="AU307" s="212" t="s">
        <v>82</v>
      </c>
      <c r="AY307" s="18" t="s">
        <v>123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18" t="s">
        <v>80</v>
      </c>
      <c r="BK307" s="213">
        <f>ROUND(I307*H307,2)</f>
        <v>0</v>
      </c>
      <c r="BL307" s="18" t="s">
        <v>234</v>
      </c>
      <c r="BM307" s="212" t="s">
        <v>366</v>
      </c>
    </row>
    <row r="308" s="2" customFormat="1">
      <c r="A308" s="39"/>
      <c r="B308" s="40"/>
      <c r="C308" s="41"/>
      <c r="D308" s="214" t="s">
        <v>132</v>
      </c>
      <c r="E308" s="41"/>
      <c r="F308" s="215" t="s">
        <v>367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132</v>
      </c>
      <c r="AU308" s="18" t="s">
        <v>82</v>
      </c>
    </row>
    <row r="309" s="13" customFormat="1">
      <c r="A309" s="13"/>
      <c r="B309" s="219"/>
      <c r="C309" s="220"/>
      <c r="D309" s="221" t="s">
        <v>134</v>
      </c>
      <c r="E309" s="222" t="s">
        <v>19</v>
      </c>
      <c r="F309" s="223" t="s">
        <v>135</v>
      </c>
      <c r="G309" s="220"/>
      <c r="H309" s="222" t="s">
        <v>19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9" t="s">
        <v>134</v>
      </c>
      <c r="AU309" s="229" t="s">
        <v>82</v>
      </c>
      <c r="AV309" s="13" t="s">
        <v>80</v>
      </c>
      <c r="AW309" s="13" t="s">
        <v>33</v>
      </c>
      <c r="AX309" s="13" t="s">
        <v>72</v>
      </c>
      <c r="AY309" s="229" t="s">
        <v>123</v>
      </c>
    </row>
    <row r="310" s="13" customFormat="1">
      <c r="A310" s="13"/>
      <c r="B310" s="219"/>
      <c r="C310" s="220"/>
      <c r="D310" s="221" t="s">
        <v>134</v>
      </c>
      <c r="E310" s="222" t="s">
        <v>19</v>
      </c>
      <c r="F310" s="223" t="s">
        <v>196</v>
      </c>
      <c r="G310" s="220"/>
      <c r="H310" s="222" t="s">
        <v>19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9" t="s">
        <v>134</v>
      </c>
      <c r="AU310" s="229" t="s">
        <v>82</v>
      </c>
      <c r="AV310" s="13" t="s">
        <v>80</v>
      </c>
      <c r="AW310" s="13" t="s">
        <v>33</v>
      </c>
      <c r="AX310" s="13" t="s">
        <v>72</v>
      </c>
      <c r="AY310" s="229" t="s">
        <v>123</v>
      </c>
    </row>
    <row r="311" s="14" customFormat="1">
      <c r="A311" s="14"/>
      <c r="B311" s="230"/>
      <c r="C311" s="231"/>
      <c r="D311" s="221" t="s">
        <v>134</v>
      </c>
      <c r="E311" s="232" t="s">
        <v>19</v>
      </c>
      <c r="F311" s="233" t="s">
        <v>361</v>
      </c>
      <c r="G311" s="231"/>
      <c r="H311" s="234">
        <v>11.199999999999999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134</v>
      </c>
      <c r="AU311" s="240" t="s">
        <v>82</v>
      </c>
      <c r="AV311" s="14" t="s">
        <v>82</v>
      </c>
      <c r="AW311" s="14" t="s">
        <v>33</v>
      </c>
      <c r="AX311" s="14" t="s">
        <v>72</v>
      </c>
      <c r="AY311" s="240" t="s">
        <v>123</v>
      </c>
    </row>
    <row r="312" s="14" customFormat="1">
      <c r="A312" s="14"/>
      <c r="B312" s="230"/>
      <c r="C312" s="231"/>
      <c r="D312" s="221" t="s">
        <v>134</v>
      </c>
      <c r="E312" s="232" t="s">
        <v>19</v>
      </c>
      <c r="F312" s="233" t="s">
        <v>362</v>
      </c>
      <c r="G312" s="231"/>
      <c r="H312" s="234">
        <v>12.24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134</v>
      </c>
      <c r="AU312" s="240" t="s">
        <v>82</v>
      </c>
      <c r="AV312" s="14" t="s">
        <v>82</v>
      </c>
      <c r="AW312" s="14" t="s">
        <v>33</v>
      </c>
      <c r="AX312" s="14" t="s">
        <v>72</v>
      </c>
      <c r="AY312" s="240" t="s">
        <v>123</v>
      </c>
    </row>
    <row r="313" s="15" customFormat="1">
      <c r="A313" s="15"/>
      <c r="B313" s="241"/>
      <c r="C313" s="242"/>
      <c r="D313" s="221" t="s">
        <v>134</v>
      </c>
      <c r="E313" s="243" t="s">
        <v>19</v>
      </c>
      <c r="F313" s="244" t="s">
        <v>160</v>
      </c>
      <c r="G313" s="242"/>
      <c r="H313" s="245">
        <v>23.439999999999998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134</v>
      </c>
      <c r="AU313" s="251" t="s">
        <v>82</v>
      </c>
      <c r="AV313" s="15" t="s">
        <v>130</v>
      </c>
      <c r="AW313" s="15" t="s">
        <v>33</v>
      </c>
      <c r="AX313" s="15" t="s">
        <v>80</v>
      </c>
      <c r="AY313" s="251" t="s">
        <v>123</v>
      </c>
    </row>
    <row r="314" s="2" customFormat="1" ht="16.5" customHeight="1">
      <c r="A314" s="39"/>
      <c r="B314" s="40"/>
      <c r="C314" s="201" t="s">
        <v>368</v>
      </c>
      <c r="D314" s="201" t="s">
        <v>125</v>
      </c>
      <c r="E314" s="202" t="s">
        <v>369</v>
      </c>
      <c r="F314" s="203" t="s">
        <v>370</v>
      </c>
      <c r="G314" s="204" t="s">
        <v>210</v>
      </c>
      <c r="H314" s="205">
        <v>23.440000000000001</v>
      </c>
      <c r="I314" s="206"/>
      <c r="J314" s="207">
        <f>ROUND(I314*H314,2)</f>
        <v>0</v>
      </c>
      <c r="K314" s="203" t="s">
        <v>129</v>
      </c>
      <c r="L314" s="45"/>
      <c r="M314" s="208" t="s">
        <v>19</v>
      </c>
      <c r="N314" s="209" t="s">
        <v>43</v>
      </c>
      <c r="O314" s="85"/>
      <c r="P314" s="210">
        <f>O314*H314</f>
        <v>0</v>
      </c>
      <c r="Q314" s="210">
        <v>0.0015299999999999999</v>
      </c>
      <c r="R314" s="210">
        <f>Q314*H314</f>
        <v>0.035863199999999998</v>
      </c>
      <c r="S314" s="210">
        <v>0</v>
      </c>
      <c r="T314" s="21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2" t="s">
        <v>234</v>
      </c>
      <c r="AT314" s="212" t="s">
        <v>125</v>
      </c>
      <c r="AU314" s="212" t="s">
        <v>82</v>
      </c>
      <c r="AY314" s="18" t="s">
        <v>123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8" t="s">
        <v>80</v>
      </c>
      <c r="BK314" s="213">
        <f>ROUND(I314*H314,2)</f>
        <v>0</v>
      </c>
      <c r="BL314" s="18" t="s">
        <v>234</v>
      </c>
      <c r="BM314" s="212" t="s">
        <v>371</v>
      </c>
    </row>
    <row r="315" s="2" customFormat="1">
      <c r="A315" s="39"/>
      <c r="B315" s="40"/>
      <c r="C315" s="41"/>
      <c r="D315" s="214" t="s">
        <v>132</v>
      </c>
      <c r="E315" s="41"/>
      <c r="F315" s="215" t="s">
        <v>372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132</v>
      </c>
      <c r="AU315" s="18" t="s">
        <v>82</v>
      </c>
    </row>
    <row r="316" s="13" customFormat="1">
      <c r="A316" s="13"/>
      <c r="B316" s="219"/>
      <c r="C316" s="220"/>
      <c r="D316" s="221" t="s">
        <v>134</v>
      </c>
      <c r="E316" s="222" t="s">
        <v>19</v>
      </c>
      <c r="F316" s="223" t="s">
        <v>135</v>
      </c>
      <c r="G316" s="220"/>
      <c r="H316" s="222" t="s">
        <v>19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9" t="s">
        <v>134</v>
      </c>
      <c r="AU316" s="229" t="s">
        <v>82</v>
      </c>
      <c r="AV316" s="13" t="s">
        <v>80</v>
      </c>
      <c r="AW316" s="13" t="s">
        <v>33</v>
      </c>
      <c r="AX316" s="13" t="s">
        <v>72</v>
      </c>
      <c r="AY316" s="229" t="s">
        <v>123</v>
      </c>
    </row>
    <row r="317" s="13" customFormat="1">
      <c r="A317" s="13"/>
      <c r="B317" s="219"/>
      <c r="C317" s="220"/>
      <c r="D317" s="221" t="s">
        <v>134</v>
      </c>
      <c r="E317" s="222" t="s">
        <v>19</v>
      </c>
      <c r="F317" s="223" t="s">
        <v>196</v>
      </c>
      <c r="G317" s="220"/>
      <c r="H317" s="222" t="s">
        <v>19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134</v>
      </c>
      <c r="AU317" s="229" t="s">
        <v>82</v>
      </c>
      <c r="AV317" s="13" t="s">
        <v>80</v>
      </c>
      <c r="AW317" s="13" t="s">
        <v>33</v>
      </c>
      <c r="AX317" s="13" t="s">
        <v>72</v>
      </c>
      <c r="AY317" s="229" t="s">
        <v>123</v>
      </c>
    </row>
    <row r="318" s="14" customFormat="1">
      <c r="A318" s="14"/>
      <c r="B318" s="230"/>
      <c r="C318" s="231"/>
      <c r="D318" s="221" t="s">
        <v>134</v>
      </c>
      <c r="E318" s="232" t="s">
        <v>19</v>
      </c>
      <c r="F318" s="233" t="s">
        <v>361</v>
      </c>
      <c r="G318" s="231"/>
      <c r="H318" s="234">
        <v>11.199999999999999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134</v>
      </c>
      <c r="AU318" s="240" t="s">
        <v>82</v>
      </c>
      <c r="AV318" s="14" t="s">
        <v>82</v>
      </c>
      <c r="AW318" s="14" t="s">
        <v>33</v>
      </c>
      <c r="AX318" s="14" t="s">
        <v>72</v>
      </c>
      <c r="AY318" s="240" t="s">
        <v>123</v>
      </c>
    </row>
    <row r="319" s="14" customFormat="1">
      <c r="A319" s="14"/>
      <c r="B319" s="230"/>
      <c r="C319" s="231"/>
      <c r="D319" s="221" t="s">
        <v>134</v>
      </c>
      <c r="E319" s="232" t="s">
        <v>19</v>
      </c>
      <c r="F319" s="233" t="s">
        <v>362</v>
      </c>
      <c r="G319" s="231"/>
      <c r="H319" s="234">
        <v>12.24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134</v>
      </c>
      <c r="AU319" s="240" t="s">
        <v>82</v>
      </c>
      <c r="AV319" s="14" t="s">
        <v>82</v>
      </c>
      <c r="AW319" s="14" t="s">
        <v>33</v>
      </c>
      <c r="AX319" s="14" t="s">
        <v>72</v>
      </c>
      <c r="AY319" s="240" t="s">
        <v>123</v>
      </c>
    </row>
    <row r="320" s="15" customFormat="1">
      <c r="A320" s="15"/>
      <c r="B320" s="241"/>
      <c r="C320" s="242"/>
      <c r="D320" s="221" t="s">
        <v>134</v>
      </c>
      <c r="E320" s="243" t="s">
        <v>19</v>
      </c>
      <c r="F320" s="244" t="s">
        <v>160</v>
      </c>
      <c r="G320" s="242"/>
      <c r="H320" s="245">
        <v>23.439999999999998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1" t="s">
        <v>134</v>
      </c>
      <c r="AU320" s="251" t="s">
        <v>82</v>
      </c>
      <c r="AV320" s="15" t="s">
        <v>130</v>
      </c>
      <c r="AW320" s="15" t="s">
        <v>33</v>
      </c>
      <c r="AX320" s="15" t="s">
        <v>80</v>
      </c>
      <c r="AY320" s="251" t="s">
        <v>123</v>
      </c>
    </row>
    <row r="321" s="2" customFormat="1" ht="21.75" customHeight="1">
      <c r="A321" s="39"/>
      <c r="B321" s="40"/>
      <c r="C321" s="201" t="s">
        <v>373</v>
      </c>
      <c r="D321" s="201" t="s">
        <v>125</v>
      </c>
      <c r="E321" s="202" t="s">
        <v>374</v>
      </c>
      <c r="F321" s="203" t="s">
        <v>375</v>
      </c>
      <c r="G321" s="204" t="s">
        <v>210</v>
      </c>
      <c r="H321" s="205">
        <v>9.3759999999999994</v>
      </c>
      <c r="I321" s="206"/>
      <c r="J321" s="207">
        <f>ROUND(I321*H321,2)</f>
        <v>0</v>
      </c>
      <c r="K321" s="203" t="s">
        <v>129</v>
      </c>
      <c r="L321" s="45"/>
      <c r="M321" s="208" t="s">
        <v>19</v>
      </c>
      <c r="N321" s="209" t="s">
        <v>43</v>
      </c>
      <c r="O321" s="85"/>
      <c r="P321" s="210">
        <f>O321*H321</f>
        <v>0</v>
      </c>
      <c r="Q321" s="210">
        <v>0.0015299999999999999</v>
      </c>
      <c r="R321" s="210">
        <f>Q321*H321</f>
        <v>0.014345279999999998</v>
      </c>
      <c r="S321" s="210">
        <v>0</v>
      </c>
      <c r="T321" s="21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2" t="s">
        <v>234</v>
      </c>
      <c r="AT321" s="212" t="s">
        <v>125</v>
      </c>
      <c r="AU321" s="212" t="s">
        <v>82</v>
      </c>
      <c r="AY321" s="18" t="s">
        <v>123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8" t="s">
        <v>80</v>
      </c>
      <c r="BK321" s="213">
        <f>ROUND(I321*H321,2)</f>
        <v>0</v>
      </c>
      <c r="BL321" s="18" t="s">
        <v>234</v>
      </c>
      <c r="BM321" s="212" t="s">
        <v>376</v>
      </c>
    </row>
    <row r="322" s="2" customFormat="1">
      <c r="A322" s="39"/>
      <c r="B322" s="40"/>
      <c r="C322" s="41"/>
      <c r="D322" s="214" t="s">
        <v>132</v>
      </c>
      <c r="E322" s="41"/>
      <c r="F322" s="215" t="s">
        <v>377</v>
      </c>
      <c r="G322" s="41"/>
      <c r="H322" s="41"/>
      <c r="I322" s="216"/>
      <c r="J322" s="41"/>
      <c r="K322" s="41"/>
      <c r="L322" s="45"/>
      <c r="M322" s="217"/>
      <c r="N322" s="21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132</v>
      </c>
      <c r="AU322" s="18" t="s">
        <v>82</v>
      </c>
    </row>
    <row r="323" s="13" customFormat="1">
      <c r="A323" s="13"/>
      <c r="B323" s="219"/>
      <c r="C323" s="220"/>
      <c r="D323" s="221" t="s">
        <v>134</v>
      </c>
      <c r="E323" s="222" t="s">
        <v>19</v>
      </c>
      <c r="F323" s="223" t="s">
        <v>135</v>
      </c>
      <c r="G323" s="220"/>
      <c r="H323" s="222" t="s">
        <v>19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9" t="s">
        <v>134</v>
      </c>
      <c r="AU323" s="229" t="s">
        <v>82</v>
      </c>
      <c r="AV323" s="13" t="s">
        <v>80</v>
      </c>
      <c r="AW323" s="13" t="s">
        <v>33</v>
      </c>
      <c r="AX323" s="13" t="s">
        <v>72</v>
      </c>
      <c r="AY323" s="229" t="s">
        <v>123</v>
      </c>
    </row>
    <row r="324" s="13" customFormat="1">
      <c r="A324" s="13"/>
      <c r="B324" s="219"/>
      <c r="C324" s="220"/>
      <c r="D324" s="221" t="s">
        <v>134</v>
      </c>
      <c r="E324" s="222" t="s">
        <v>19</v>
      </c>
      <c r="F324" s="223" t="s">
        <v>196</v>
      </c>
      <c r="G324" s="220"/>
      <c r="H324" s="222" t="s">
        <v>19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134</v>
      </c>
      <c r="AU324" s="229" t="s">
        <v>82</v>
      </c>
      <c r="AV324" s="13" t="s">
        <v>80</v>
      </c>
      <c r="AW324" s="13" t="s">
        <v>33</v>
      </c>
      <c r="AX324" s="13" t="s">
        <v>72</v>
      </c>
      <c r="AY324" s="229" t="s">
        <v>123</v>
      </c>
    </row>
    <row r="325" s="14" customFormat="1">
      <c r="A325" s="14"/>
      <c r="B325" s="230"/>
      <c r="C325" s="231"/>
      <c r="D325" s="221" t="s">
        <v>134</v>
      </c>
      <c r="E325" s="232" t="s">
        <v>19</v>
      </c>
      <c r="F325" s="233" t="s">
        <v>378</v>
      </c>
      <c r="G325" s="231"/>
      <c r="H325" s="234">
        <v>4.4800000000000004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134</v>
      </c>
      <c r="AU325" s="240" t="s">
        <v>82</v>
      </c>
      <c r="AV325" s="14" t="s">
        <v>82</v>
      </c>
      <c r="AW325" s="14" t="s">
        <v>33</v>
      </c>
      <c r="AX325" s="14" t="s">
        <v>72</v>
      </c>
      <c r="AY325" s="240" t="s">
        <v>123</v>
      </c>
    </row>
    <row r="326" s="14" customFormat="1">
      <c r="A326" s="14"/>
      <c r="B326" s="230"/>
      <c r="C326" s="231"/>
      <c r="D326" s="221" t="s">
        <v>134</v>
      </c>
      <c r="E326" s="232" t="s">
        <v>19</v>
      </c>
      <c r="F326" s="233" t="s">
        <v>379</v>
      </c>
      <c r="G326" s="231"/>
      <c r="H326" s="234">
        <v>4.8959999999999999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134</v>
      </c>
      <c r="AU326" s="240" t="s">
        <v>82</v>
      </c>
      <c r="AV326" s="14" t="s">
        <v>82</v>
      </c>
      <c r="AW326" s="14" t="s">
        <v>33</v>
      </c>
      <c r="AX326" s="14" t="s">
        <v>72</v>
      </c>
      <c r="AY326" s="240" t="s">
        <v>123</v>
      </c>
    </row>
    <row r="327" s="15" customFormat="1">
      <c r="A327" s="15"/>
      <c r="B327" s="241"/>
      <c r="C327" s="242"/>
      <c r="D327" s="221" t="s">
        <v>134</v>
      </c>
      <c r="E327" s="243" t="s">
        <v>19</v>
      </c>
      <c r="F327" s="244" t="s">
        <v>160</v>
      </c>
      <c r="G327" s="242"/>
      <c r="H327" s="245">
        <v>9.3760000000000012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1" t="s">
        <v>134</v>
      </c>
      <c r="AU327" s="251" t="s">
        <v>82</v>
      </c>
      <c r="AV327" s="15" t="s">
        <v>130</v>
      </c>
      <c r="AW327" s="15" t="s">
        <v>33</v>
      </c>
      <c r="AX327" s="15" t="s">
        <v>80</v>
      </c>
      <c r="AY327" s="251" t="s">
        <v>123</v>
      </c>
    </row>
    <row r="328" s="2" customFormat="1" ht="24.15" customHeight="1">
      <c r="A328" s="39"/>
      <c r="B328" s="40"/>
      <c r="C328" s="201" t="s">
        <v>380</v>
      </c>
      <c r="D328" s="201" t="s">
        <v>125</v>
      </c>
      <c r="E328" s="202" t="s">
        <v>381</v>
      </c>
      <c r="F328" s="203" t="s">
        <v>382</v>
      </c>
      <c r="G328" s="204" t="s">
        <v>210</v>
      </c>
      <c r="H328" s="205">
        <v>9.3759999999999994</v>
      </c>
      <c r="I328" s="206"/>
      <c r="J328" s="207">
        <f>ROUND(I328*H328,2)</f>
        <v>0</v>
      </c>
      <c r="K328" s="203" t="s">
        <v>129</v>
      </c>
      <c r="L328" s="45"/>
      <c r="M328" s="208" t="s">
        <v>19</v>
      </c>
      <c r="N328" s="209" t="s">
        <v>43</v>
      </c>
      <c r="O328" s="85"/>
      <c r="P328" s="210">
        <f>O328*H328</f>
        <v>0</v>
      </c>
      <c r="Q328" s="210">
        <v>0.0010200000000000001</v>
      </c>
      <c r="R328" s="210">
        <f>Q328*H328</f>
        <v>0.0095635200000000007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234</v>
      </c>
      <c r="AT328" s="212" t="s">
        <v>125</v>
      </c>
      <c r="AU328" s="212" t="s">
        <v>82</v>
      </c>
      <c r="AY328" s="18" t="s">
        <v>123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80</v>
      </c>
      <c r="BK328" s="213">
        <f>ROUND(I328*H328,2)</f>
        <v>0</v>
      </c>
      <c r="BL328" s="18" t="s">
        <v>234</v>
      </c>
      <c r="BM328" s="212" t="s">
        <v>383</v>
      </c>
    </row>
    <row r="329" s="2" customFormat="1">
      <c r="A329" s="39"/>
      <c r="B329" s="40"/>
      <c r="C329" s="41"/>
      <c r="D329" s="214" t="s">
        <v>132</v>
      </c>
      <c r="E329" s="41"/>
      <c r="F329" s="215" t="s">
        <v>384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132</v>
      </c>
      <c r="AU329" s="18" t="s">
        <v>82</v>
      </c>
    </row>
    <row r="330" s="13" customFormat="1">
      <c r="A330" s="13"/>
      <c r="B330" s="219"/>
      <c r="C330" s="220"/>
      <c r="D330" s="221" t="s">
        <v>134</v>
      </c>
      <c r="E330" s="222" t="s">
        <v>19</v>
      </c>
      <c r="F330" s="223" t="s">
        <v>135</v>
      </c>
      <c r="G330" s="220"/>
      <c r="H330" s="222" t="s">
        <v>19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9" t="s">
        <v>134</v>
      </c>
      <c r="AU330" s="229" t="s">
        <v>82</v>
      </c>
      <c r="AV330" s="13" t="s">
        <v>80</v>
      </c>
      <c r="AW330" s="13" t="s">
        <v>33</v>
      </c>
      <c r="AX330" s="13" t="s">
        <v>72</v>
      </c>
      <c r="AY330" s="229" t="s">
        <v>123</v>
      </c>
    </row>
    <row r="331" s="13" customFormat="1">
      <c r="A331" s="13"/>
      <c r="B331" s="219"/>
      <c r="C331" s="220"/>
      <c r="D331" s="221" t="s">
        <v>134</v>
      </c>
      <c r="E331" s="222" t="s">
        <v>19</v>
      </c>
      <c r="F331" s="223" t="s">
        <v>196</v>
      </c>
      <c r="G331" s="220"/>
      <c r="H331" s="222" t="s">
        <v>19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134</v>
      </c>
      <c r="AU331" s="229" t="s">
        <v>82</v>
      </c>
      <c r="AV331" s="13" t="s">
        <v>80</v>
      </c>
      <c r="AW331" s="13" t="s">
        <v>33</v>
      </c>
      <c r="AX331" s="13" t="s">
        <v>72</v>
      </c>
      <c r="AY331" s="229" t="s">
        <v>123</v>
      </c>
    </row>
    <row r="332" s="14" customFormat="1">
      <c r="A332" s="14"/>
      <c r="B332" s="230"/>
      <c r="C332" s="231"/>
      <c r="D332" s="221" t="s">
        <v>134</v>
      </c>
      <c r="E332" s="232" t="s">
        <v>19</v>
      </c>
      <c r="F332" s="233" t="s">
        <v>378</v>
      </c>
      <c r="G332" s="231"/>
      <c r="H332" s="234">
        <v>4.4800000000000004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134</v>
      </c>
      <c r="AU332" s="240" t="s">
        <v>82</v>
      </c>
      <c r="AV332" s="14" t="s">
        <v>82</v>
      </c>
      <c r="AW332" s="14" t="s">
        <v>33</v>
      </c>
      <c r="AX332" s="14" t="s">
        <v>72</v>
      </c>
      <c r="AY332" s="240" t="s">
        <v>123</v>
      </c>
    </row>
    <row r="333" s="14" customFormat="1">
      <c r="A333" s="14"/>
      <c r="B333" s="230"/>
      <c r="C333" s="231"/>
      <c r="D333" s="221" t="s">
        <v>134</v>
      </c>
      <c r="E333" s="232" t="s">
        <v>19</v>
      </c>
      <c r="F333" s="233" t="s">
        <v>379</v>
      </c>
      <c r="G333" s="231"/>
      <c r="H333" s="234">
        <v>4.8959999999999999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134</v>
      </c>
      <c r="AU333" s="240" t="s">
        <v>82</v>
      </c>
      <c r="AV333" s="14" t="s">
        <v>82</v>
      </c>
      <c r="AW333" s="14" t="s">
        <v>33</v>
      </c>
      <c r="AX333" s="14" t="s">
        <v>72</v>
      </c>
      <c r="AY333" s="240" t="s">
        <v>123</v>
      </c>
    </row>
    <row r="334" s="15" customFormat="1">
      <c r="A334" s="15"/>
      <c r="B334" s="241"/>
      <c r="C334" s="242"/>
      <c r="D334" s="221" t="s">
        <v>134</v>
      </c>
      <c r="E334" s="243" t="s">
        <v>19</v>
      </c>
      <c r="F334" s="244" t="s">
        <v>160</v>
      </c>
      <c r="G334" s="242"/>
      <c r="H334" s="245">
        <v>9.3760000000000012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1" t="s">
        <v>134</v>
      </c>
      <c r="AU334" s="251" t="s">
        <v>82</v>
      </c>
      <c r="AV334" s="15" t="s">
        <v>130</v>
      </c>
      <c r="AW334" s="15" t="s">
        <v>33</v>
      </c>
      <c r="AX334" s="15" t="s">
        <v>80</v>
      </c>
      <c r="AY334" s="251" t="s">
        <v>123</v>
      </c>
    </row>
    <row r="335" s="2" customFormat="1" ht="16.5" customHeight="1">
      <c r="A335" s="39"/>
      <c r="B335" s="40"/>
      <c r="C335" s="252" t="s">
        <v>385</v>
      </c>
      <c r="D335" s="252" t="s">
        <v>215</v>
      </c>
      <c r="E335" s="253" t="s">
        <v>386</v>
      </c>
      <c r="F335" s="254" t="s">
        <v>387</v>
      </c>
      <c r="G335" s="255" t="s">
        <v>128</v>
      </c>
      <c r="H335" s="256">
        <v>20.626999999999999</v>
      </c>
      <c r="I335" s="257"/>
      <c r="J335" s="258">
        <f>ROUND(I335*H335,2)</f>
        <v>0</v>
      </c>
      <c r="K335" s="254" t="s">
        <v>150</v>
      </c>
      <c r="L335" s="259"/>
      <c r="M335" s="260" t="s">
        <v>19</v>
      </c>
      <c r="N335" s="261" t="s">
        <v>43</v>
      </c>
      <c r="O335" s="85"/>
      <c r="P335" s="210">
        <f>O335*H335</f>
        <v>0</v>
      </c>
      <c r="Q335" s="210">
        <v>0.049000000000000002</v>
      </c>
      <c r="R335" s="210">
        <f>Q335*H335</f>
        <v>1.010723</v>
      </c>
      <c r="S335" s="210">
        <v>0</v>
      </c>
      <c r="T335" s="21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2" t="s">
        <v>180</v>
      </c>
      <c r="AT335" s="212" t="s">
        <v>215</v>
      </c>
      <c r="AU335" s="212" t="s">
        <v>82</v>
      </c>
      <c r="AY335" s="18" t="s">
        <v>123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8" t="s">
        <v>80</v>
      </c>
      <c r="BK335" s="213">
        <f>ROUND(I335*H335,2)</f>
        <v>0</v>
      </c>
      <c r="BL335" s="18" t="s">
        <v>130</v>
      </c>
      <c r="BM335" s="212" t="s">
        <v>388</v>
      </c>
    </row>
    <row r="336" s="14" customFormat="1">
      <c r="A336" s="14"/>
      <c r="B336" s="230"/>
      <c r="C336" s="231"/>
      <c r="D336" s="221" t="s">
        <v>134</v>
      </c>
      <c r="E336" s="232" t="s">
        <v>19</v>
      </c>
      <c r="F336" s="233" t="s">
        <v>389</v>
      </c>
      <c r="G336" s="231"/>
      <c r="H336" s="234">
        <v>18.751999999999999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134</v>
      </c>
      <c r="AU336" s="240" t="s">
        <v>82</v>
      </c>
      <c r="AV336" s="14" t="s">
        <v>82</v>
      </c>
      <c r="AW336" s="14" t="s">
        <v>33</v>
      </c>
      <c r="AX336" s="14" t="s">
        <v>80</v>
      </c>
      <c r="AY336" s="240" t="s">
        <v>123</v>
      </c>
    </row>
    <row r="337" s="14" customFormat="1">
      <c r="A337" s="14"/>
      <c r="B337" s="230"/>
      <c r="C337" s="231"/>
      <c r="D337" s="221" t="s">
        <v>134</v>
      </c>
      <c r="E337" s="231"/>
      <c r="F337" s="233" t="s">
        <v>390</v>
      </c>
      <c r="G337" s="231"/>
      <c r="H337" s="234">
        <v>20.626999999999999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134</v>
      </c>
      <c r="AU337" s="240" t="s">
        <v>82</v>
      </c>
      <c r="AV337" s="14" t="s">
        <v>82</v>
      </c>
      <c r="AW337" s="14" t="s">
        <v>4</v>
      </c>
      <c r="AX337" s="14" t="s">
        <v>80</v>
      </c>
      <c r="AY337" s="240" t="s">
        <v>123</v>
      </c>
    </row>
    <row r="338" s="2" customFormat="1" ht="16.5" customHeight="1">
      <c r="A338" s="39"/>
      <c r="B338" s="40"/>
      <c r="C338" s="201" t="s">
        <v>391</v>
      </c>
      <c r="D338" s="201" t="s">
        <v>125</v>
      </c>
      <c r="E338" s="202" t="s">
        <v>392</v>
      </c>
      <c r="F338" s="203" t="s">
        <v>393</v>
      </c>
      <c r="G338" s="204" t="s">
        <v>210</v>
      </c>
      <c r="H338" s="205">
        <v>88.299999999999997</v>
      </c>
      <c r="I338" s="206"/>
      <c r="J338" s="207">
        <f>ROUND(I338*H338,2)</f>
        <v>0</v>
      </c>
      <c r="K338" s="203" t="s">
        <v>129</v>
      </c>
      <c r="L338" s="45"/>
      <c r="M338" s="208" t="s">
        <v>19</v>
      </c>
      <c r="N338" s="209" t="s">
        <v>43</v>
      </c>
      <c r="O338" s="85"/>
      <c r="P338" s="210">
        <f>O338*H338</f>
        <v>0</v>
      </c>
      <c r="Q338" s="210">
        <v>0</v>
      </c>
      <c r="R338" s="210">
        <f>Q338*H338</f>
        <v>0</v>
      </c>
      <c r="S338" s="210">
        <v>0.01174</v>
      </c>
      <c r="T338" s="211">
        <f>S338*H338</f>
        <v>1.0366420000000001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234</v>
      </c>
      <c r="AT338" s="212" t="s">
        <v>125</v>
      </c>
      <c r="AU338" s="212" t="s">
        <v>82</v>
      </c>
      <c r="AY338" s="18" t="s">
        <v>123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80</v>
      </c>
      <c r="BK338" s="213">
        <f>ROUND(I338*H338,2)</f>
        <v>0</v>
      </c>
      <c r="BL338" s="18" t="s">
        <v>234</v>
      </c>
      <c r="BM338" s="212" t="s">
        <v>394</v>
      </c>
    </row>
    <row r="339" s="2" customFormat="1">
      <c r="A339" s="39"/>
      <c r="B339" s="40"/>
      <c r="C339" s="41"/>
      <c r="D339" s="214" t="s">
        <v>132</v>
      </c>
      <c r="E339" s="41"/>
      <c r="F339" s="215" t="s">
        <v>395</v>
      </c>
      <c r="G339" s="41"/>
      <c r="H339" s="41"/>
      <c r="I339" s="216"/>
      <c r="J339" s="41"/>
      <c r="K339" s="41"/>
      <c r="L339" s="45"/>
      <c r="M339" s="217"/>
      <c r="N339" s="218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132</v>
      </c>
      <c r="AU339" s="18" t="s">
        <v>82</v>
      </c>
    </row>
    <row r="340" s="13" customFormat="1">
      <c r="A340" s="13"/>
      <c r="B340" s="219"/>
      <c r="C340" s="220"/>
      <c r="D340" s="221" t="s">
        <v>134</v>
      </c>
      <c r="E340" s="222" t="s">
        <v>19</v>
      </c>
      <c r="F340" s="223" t="s">
        <v>135</v>
      </c>
      <c r="G340" s="220"/>
      <c r="H340" s="222" t="s">
        <v>19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134</v>
      </c>
      <c r="AU340" s="229" t="s">
        <v>82</v>
      </c>
      <c r="AV340" s="13" t="s">
        <v>80</v>
      </c>
      <c r="AW340" s="13" t="s">
        <v>33</v>
      </c>
      <c r="AX340" s="13" t="s">
        <v>72</v>
      </c>
      <c r="AY340" s="229" t="s">
        <v>123</v>
      </c>
    </row>
    <row r="341" s="13" customFormat="1">
      <c r="A341" s="13"/>
      <c r="B341" s="219"/>
      <c r="C341" s="220"/>
      <c r="D341" s="221" t="s">
        <v>134</v>
      </c>
      <c r="E341" s="222" t="s">
        <v>19</v>
      </c>
      <c r="F341" s="223" t="s">
        <v>196</v>
      </c>
      <c r="G341" s="220"/>
      <c r="H341" s="222" t="s">
        <v>19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134</v>
      </c>
      <c r="AU341" s="229" t="s">
        <v>82</v>
      </c>
      <c r="AV341" s="13" t="s">
        <v>80</v>
      </c>
      <c r="AW341" s="13" t="s">
        <v>33</v>
      </c>
      <c r="AX341" s="13" t="s">
        <v>72</v>
      </c>
      <c r="AY341" s="229" t="s">
        <v>123</v>
      </c>
    </row>
    <row r="342" s="14" customFormat="1">
      <c r="A342" s="14"/>
      <c r="B342" s="230"/>
      <c r="C342" s="231"/>
      <c r="D342" s="221" t="s">
        <v>134</v>
      </c>
      <c r="E342" s="232" t="s">
        <v>19</v>
      </c>
      <c r="F342" s="233" t="s">
        <v>396</v>
      </c>
      <c r="G342" s="231"/>
      <c r="H342" s="234">
        <v>88.299999999999997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134</v>
      </c>
      <c r="AU342" s="240" t="s">
        <v>82</v>
      </c>
      <c r="AV342" s="14" t="s">
        <v>82</v>
      </c>
      <c r="AW342" s="14" t="s">
        <v>33</v>
      </c>
      <c r="AX342" s="14" t="s">
        <v>80</v>
      </c>
      <c r="AY342" s="240" t="s">
        <v>123</v>
      </c>
    </row>
    <row r="343" s="2" customFormat="1" ht="16.5" customHeight="1">
      <c r="A343" s="39"/>
      <c r="B343" s="40"/>
      <c r="C343" s="201" t="s">
        <v>397</v>
      </c>
      <c r="D343" s="201" t="s">
        <v>125</v>
      </c>
      <c r="E343" s="202" t="s">
        <v>398</v>
      </c>
      <c r="F343" s="203" t="s">
        <v>399</v>
      </c>
      <c r="G343" s="204" t="s">
        <v>210</v>
      </c>
      <c r="H343" s="205">
        <v>21.739999999999998</v>
      </c>
      <c r="I343" s="206"/>
      <c r="J343" s="207">
        <f>ROUND(I343*H343,2)</f>
        <v>0</v>
      </c>
      <c r="K343" s="203" t="s">
        <v>129</v>
      </c>
      <c r="L343" s="45"/>
      <c r="M343" s="208" t="s">
        <v>19</v>
      </c>
      <c r="N343" s="209" t="s">
        <v>43</v>
      </c>
      <c r="O343" s="85"/>
      <c r="P343" s="210">
        <f>O343*H343</f>
        <v>0</v>
      </c>
      <c r="Q343" s="210">
        <v>0</v>
      </c>
      <c r="R343" s="210">
        <f>Q343*H343</f>
        <v>0</v>
      </c>
      <c r="S343" s="210">
        <v>0.01174</v>
      </c>
      <c r="T343" s="211">
        <f>S343*H343</f>
        <v>0.2552276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2" t="s">
        <v>234</v>
      </c>
      <c r="AT343" s="212" t="s">
        <v>125</v>
      </c>
      <c r="AU343" s="212" t="s">
        <v>82</v>
      </c>
      <c r="AY343" s="18" t="s">
        <v>123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8" t="s">
        <v>80</v>
      </c>
      <c r="BK343" s="213">
        <f>ROUND(I343*H343,2)</f>
        <v>0</v>
      </c>
      <c r="BL343" s="18" t="s">
        <v>234</v>
      </c>
      <c r="BM343" s="212" t="s">
        <v>400</v>
      </c>
    </row>
    <row r="344" s="2" customFormat="1">
      <c r="A344" s="39"/>
      <c r="B344" s="40"/>
      <c r="C344" s="41"/>
      <c r="D344" s="214" t="s">
        <v>132</v>
      </c>
      <c r="E344" s="41"/>
      <c r="F344" s="215" t="s">
        <v>401</v>
      </c>
      <c r="G344" s="41"/>
      <c r="H344" s="41"/>
      <c r="I344" s="216"/>
      <c r="J344" s="41"/>
      <c r="K344" s="41"/>
      <c r="L344" s="45"/>
      <c r="M344" s="217"/>
      <c r="N344" s="218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132</v>
      </c>
      <c r="AU344" s="18" t="s">
        <v>82</v>
      </c>
    </row>
    <row r="345" s="13" customFormat="1">
      <c r="A345" s="13"/>
      <c r="B345" s="219"/>
      <c r="C345" s="220"/>
      <c r="D345" s="221" t="s">
        <v>134</v>
      </c>
      <c r="E345" s="222" t="s">
        <v>19</v>
      </c>
      <c r="F345" s="223" t="s">
        <v>135</v>
      </c>
      <c r="G345" s="220"/>
      <c r="H345" s="222" t="s">
        <v>19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9" t="s">
        <v>134</v>
      </c>
      <c r="AU345" s="229" t="s">
        <v>82</v>
      </c>
      <c r="AV345" s="13" t="s">
        <v>80</v>
      </c>
      <c r="AW345" s="13" t="s">
        <v>33</v>
      </c>
      <c r="AX345" s="13" t="s">
        <v>72</v>
      </c>
      <c r="AY345" s="229" t="s">
        <v>123</v>
      </c>
    </row>
    <row r="346" s="13" customFormat="1">
      <c r="A346" s="13"/>
      <c r="B346" s="219"/>
      <c r="C346" s="220"/>
      <c r="D346" s="221" t="s">
        <v>134</v>
      </c>
      <c r="E346" s="222" t="s">
        <v>19</v>
      </c>
      <c r="F346" s="223" t="s">
        <v>196</v>
      </c>
      <c r="G346" s="220"/>
      <c r="H346" s="222" t="s">
        <v>19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134</v>
      </c>
      <c r="AU346" s="229" t="s">
        <v>82</v>
      </c>
      <c r="AV346" s="13" t="s">
        <v>80</v>
      </c>
      <c r="AW346" s="13" t="s">
        <v>33</v>
      </c>
      <c r="AX346" s="13" t="s">
        <v>72</v>
      </c>
      <c r="AY346" s="229" t="s">
        <v>123</v>
      </c>
    </row>
    <row r="347" s="14" customFormat="1">
      <c r="A347" s="14"/>
      <c r="B347" s="230"/>
      <c r="C347" s="231"/>
      <c r="D347" s="221" t="s">
        <v>134</v>
      </c>
      <c r="E347" s="232" t="s">
        <v>19</v>
      </c>
      <c r="F347" s="233" t="s">
        <v>402</v>
      </c>
      <c r="G347" s="231"/>
      <c r="H347" s="234">
        <v>11.34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134</v>
      </c>
      <c r="AU347" s="240" t="s">
        <v>82</v>
      </c>
      <c r="AV347" s="14" t="s">
        <v>82</v>
      </c>
      <c r="AW347" s="14" t="s">
        <v>33</v>
      </c>
      <c r="AX347" s="14" t="s">
        <v>72</v>
      </c>
      <c r="AY347" s="240" t="s">
        <v>123</v>
      </c>
    </row>
    <row r="348" s="14" customFormat="1">
      <c r="A348" s="14"/>
      <c r="B348" s="230"/>
      <c r="C348" s="231"/>
      <c r="D348" s="221" t="s">
        <v>134</v>
      </c>
      <c r="E348" s="232" t="s">
        <v>19</v>
      </c>
      <c r="F348" s="233" t="s">
        <v>403</v>
      </c>
      <c r="G348" s="231"/>
      <c r="H348" s="234">
        <v>10.4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134</v>
      </c>
      <c r="AU348" s="240" t="s">
        <v>82</v>
      </c>
      <c r="AV348" s="14" t="s">
        <v>82</v>
      </c>
      <c r="AW348" s="14" t="s">
        <v>33</v>
      </c>
      <c r="AX348" s="14" t="s">
        <v>72</v>
      </c>
      <c r="AY348" s="240" t="s">
        <v>123</v>
      </c>
    </row>
    <row r="349" s="15" customFormat="1">
      <c r="A349" s="15"/>
      <c r="B349" s="241"/>
      <c r="C349" s="242"/>
      <c r="D349" s="221" t="s">
        <v>134</v>
      </c>
      <c r="E349" s="243" t="s">
        <v>19</v>
      </c>
      <c r="F349" s="244" t="s">
        <v>160</v>
      </c>
      <c r="G349" s="242"/>
      <c r="H349" s="245">
        <v>21.740000000000002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1" t="s">
        <v>134</v>
      </c>
      <c r="AU349" s="251" t="s">
        <v>82</v>
      </c>
      <c r="AV349" s="15" t="s">
        <v>130</v>
      </c>
      <c r="AW349" s="15" t="s">
        <v>33</v>
      </c>
      <c r="AX349" s="15" t="s">
        <v>80</v>
      </c>
      <c r="AY349" s="251" t="s">
        <v>123</v>
      </c>
    </row>
    <row r="350" s="2" customFormat="1" ht="16.5" customHeight="1">
      <c r="A350" s="39"/>
      <c r="B350" s="40"/>
      <c r="C350" s="201" t="s">
        <v>404</v>
      </c>
      <c r="D350" s="201" t="s">
        <v>125</v>
      </c>
      <c r="E350" s="202" t="s">
        <v>405</v>
      </c>
      <c r="F350" s="203" t="s">
        <v>406</v>
      </c>
      <c r="G350" s="204" t="s">
        <v>210</v>
      </c>
      <c r="H350" s="205">
        <v>88.299999999999997</v>
      </c>
      <c r="I350" s="206"/>
      <c r="J350" s="207">
        <f>ROUND(I350*H350,2)</f>
        <v>0</v>
      </c>
      <c r="K350" s="203" t="s">
        <v>129</v>
      </c>
      <c r="L350" s="45"/>
      <c r="M350" s="208" t="s">
        <v>19</v>
      </c>
      <c r="N350" s="209" t="s">
        <v>43</v>
      </c>
      <c r="O350" s="85"/>
      <c r="P350" s="210">
        <f>O350*H350</f>
        <v>0</v>
      </c>
      <c r="Q350" s="210">
        <v>0.00058</v>
      </c>
      <c r="R350" s="210">
        <f>Q350*H350</f>
        <v>0.051213999999999996</v>
      </c>
      <c r="S350" s="210">
        <v>0</v>
      </c>
      <c r="T350" s="21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2" t="s">
        <v>234</v>
      </c>
      <c r="AT350" s="212" t="s">
        <v>125</v>
      </c>
      <c r="AU350" s="212" t="s">
        <v>82</v>
      </c>
      <c r="AY350" s="18" t="s">
        <v>123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8" t="s">
        <v>80</v>
      </c>
      <c r="BK350" s="213">
        <f>ROUND(I350*H350,2)</f>
        <v>0</v>
      </c>
      <c r="BL350" s="18" t="s">
        <v>234</v>
      </c>
      <c r="BM350" s="212" t="s">
        <v>407</v>
      </c>
    </row>
    <row r="351" s="2" customFormat="1">
      <c r="A351" s="39"/>
      <c r="B351" s="40"/>
      <c r="C351" s="41"/>
      <c r="D351" s="214" t="s">
        <v>132</v>
      </c>
      <c r="E351" s="41"/>
      <c r="F351" s="215" t="s">
        <v>408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132</v>
      </c>
      <c r="AU351" s="18" t="s">
        <v>82</v>
      </c>
    </row>
    <row r="352" s="13" customFormat="1">
      <c r="A352" s="13"/>
      <c r="B352" s="219"/>
      <c r="C352" s="220"/>
      <c r="D352" s="221" t="s">
        <v>134</v>
      </c>
      <c r="E352" s="222" t="s">
        <v>19</v>
      </c>
      <c r="F352" s="223" t="s">
        <v>135</v>
      </c>
      <c r="G352" s="220"/>
      <c r="H352" s="222" t="s">
        <v>19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134</v>
      </c>
      <c r="AU352" s="229" t="s">
        <v>82</v>
      </c>
      <c r="AV352" s="13" t="s">
        <v>80</v>
      </c>
      <c r="AW352" s="13" t="s">
        <v>33</v>
      </c>
      <c r="AX352" s="13" t="s">
        <v>72</v>
      </c>
      <c r="AY352" s="229" t="s">
        <v>123</v>
      </c>
    </row>
    <row r="353" s="13" customFormat="1">
      <c r="A353" s="13"/>
      <c r="B353" s="219"/>
      <c r="C353" s="220"/>
      <c r="D353" s="221" t="s">
        <v>134</v>
      </c>
      <c r="E353" s="222" t="s">
        <v>19</v>
      </c>
      <c r="F353" s="223" t="s">
        <v>196</v>
      </c>
      <c r="G353" s="220"/>
      <c r="H353" s="222" t="s">
        <v>19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9" t="s">
        <v>134</v>
      </c>
      <c r="AU353" s="229" t="s">
        <v>82</v>
      </c>
      <c r="AV353" s="13" t="s">
        <v>80</v>
      </c>
      <c r="AW353" s="13" t="s">
        <v>33</v>
      </c>
      <c r="AX353" s="13" t="s">
        <v>72</v>
      </c>
      <c r="AY353" s="229" t="s">
        <v>123</v>
      </c>
    </row>
    <row r="354" s="14" customFormat="1">
      <c r="A354" s="14"/>
      <c r="B354" s="230"/>
      <c r="C354" s="231"/>
      <c r="D354" s="221" t="s">
        <v>134</v>
      </c>
      <c r="E354" s="232" t="s">
        <v>19</v>
      </c>
      <c r="F354" s="233" t="s">
        <v>396</v>
      </c>
      <c r="G354" s="231"/>
      <c r="H354" s="234">
        <v>88.299999999999997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134</v>
      </c>
      <c r="AU354" s="240" t="s">
        <v>82</v>
      </c>
      <c r="AV354" s="14" t="s">
        <v>82</v>
      </c>
      <c r="AW354" s="14" t="s">
        <v>33</v>
      </c>
      <c r="AX354" s="14" t="s">
        <v>80</v>
      </c>
      <c r="AY354" s="240" t="s">
        <v>123</v>
      </c>
    </row>
    <row r="355" s="2" customFormat="1" ht="24.15" customHeight="1">
      <c r="A355" s="39"/>
      <c r="B355" s="40"/>
      <c r="C355" s="201" t="s">
        <v>409</v>
      </c>
      <c r="D355" s="201" t="s">
        <v>125</v>
      </c>
      <c r="E355" s="202" t="s">
        <v>410</v>
      </c>
      <c r="F355" s="203" t="s">
        <v>411</v>
      </c>
      <c r="G355" s="204" t="s">
        <v>210</v>
      </c>
      <c r="H355" s="205">
        <v>21.739999999999998</v>
      </c>
      <c r="I355" s="206"/>
      <c r="J355" s="207">
        <f>ROUND(I355*H355,2)</f>
        <v>0</v>
      </c>
      <c r="K355" s="203" t="s">
        <v>129</v>
      </c>
      <c r="L355" s="45"/>
      <c r="M355" s="208" t="s">
        <v>19</v>
      </c>
      <c r="N355" s="209" t="s">
        <v>43</v>
      </c>
      <c r="O355" s="85"/>
      <c r="P355" s="210">
        <f>O355*H355</f>
        <v>0</v>
      </c>
      <c r="Q355" s="210">
        <v>0.00058</v>
      </c>
      <c r="R355" s="210">
        <f>Q355*H355</f>
        <v>0.012609199999999999</v>
      </c>
      <c r="S355" s="210">
        <v>0</v>
      </c>
      <c r="T355" s="21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2" t="s">
        <v>234</v>
      </c>
      <c r="AT355" s="212" t="s">
        <v>125</v>
      </c>
      <c r="AU355" s="212" t="s">
        <v>82</v>
      </c>
      <c r="AY355" s="18" t="s">
        <v>123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18" t="s">
        <v>80</v>
      </c>
      <c r="BK355" s="213">
        <f>ROUND(I355*H355,2)</f>
        <v>0</v>
      </c>
      <c r="BL355" s="18" t="s">
        <v>234</v>
      </c>
      <c r="BM355" s="212" t="s">
        <v>412</v>
      </c>
    </row>
    <row r="356" s="2" customFormat="1">
      <c r="A356" s="39"/>
      <c r="B356" s="40"/>
      <c r="C356" s="41"/>
      <c r="D356" s="214" t="s">
        <v>132</v>
      </c>
      <c r="E356" s="41"/>
      <c r="F356" s="215" t="s">
        <v>413</v>
      </c>
      <c r="G356" s="41"/>
      <c r="H356" s="41"/>
      <c r="I356" s="216"/>
      <c r="J356" s="41"/>
      <c r="K356" s="41"/>
      <c r="L356" s="45"/>
      <c r="M356" s="217"/>
      <c r="N356" s="218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132</v>
      </c>
      <c r="AU356" s="18" t="s">
        <v>82</v>
      </c>
    </row>
    <row r="357" s="13" customFormat="1">
      <c r="A357" s="13"/>
      <c r="B357" s="219"/>
      <c r="C357" s="220"/>
      <c r="D357" s="221" t="s">
        <v>134</v>
      </c>
      <c r="E357" s="222" t="s">
        <v>19</v>
      </c>
      <c r="F357" s="223" t="s">
        <v>135</v>
      </c>
      <c r="G357" s="220"/>
      <c r="H357" s="222" t="s">
        <v>19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134</v>
      </c>
      <c r="AU357" s="229" t="s">
        <v>82</v>
      </c>
      <c r="AV357" s="13" t="s">
        <v>80</v>
      </c>
      <c r="AW357" s="13" t="s">
        <v>33</v>
      </c>
      <c r="AX357" s="13" t="s">
        <v>72</v>
      </c>
      <c r="AY357" s="229" t="s">
        <v>123</v>
      </c>
    </row>
    <row r="358" s="13" customFormat="1">
      <c r="A358" s="13"/>
      <c r="B358" s="219"/>
      <c r="C358" s="220"/>
      <c r="D358" s="221" t="s">
        <v>134</v>
      </c>
      <c r="E358" s="222" t="s">
        <v>19</v>
      </c>
      <c r="F358" s="223" t="s">
        <v>196</v>
      </c>
      <c r="G358" s="220"/>
      <c r="H358" s="222" t="s">
        <v>19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9" t="s">
        <v>134</v>
      </c>
      <c r="AU358" s="229" t="s">
        <v>82</v>
      </c>
      <c r="AV358" s="13" t="s">
        <v>80</v>
      </c>
      <c r="AW358" s="13" t="s">
        <v>33</v>
      </c>
      <c r="AX358" s="13" t="s">
        <v>72</v>
      </c>
      <c r="AY358" s="229" t="s">
        <v>123</v>
      </c>
    </row>
    <row r="359" s="14" customFormat="1">
      <c r="A359" s="14"/>
      <c r="B359" s="230"/>
      <c r="C359" s="231"/>
      <c r="D359" s="221" t="s">
        <v>134</v>
      </c>
      <c r="E359" s="232" t="s">
        <v>19</v>
      </c>
      <c r="F359" s="233" t="s">
        <v>402</v>
      </c>
      <c r="G359" s="231"/>
      <c r="H359" s="234">
        <v>11.34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0" t="s">
        <v>134</v>
      </c>
      <c r="AU359" s="240" t="s">
        <v>82</v>
      </c>
      <c r="AV359" s="14" t="s">
        <v>82</v>
      </c>
      <c r="AW359" s="14" t="s">
        <v>33</v>
      </c>
      <c r="AX359" s="14" t="s">
        <v>72</v>
      </c>
      <c r="AY359" s="240" t="s">
        <v>123</v>
      </c>
    </row>
    <row r="360" s="14" customFormat="1">
      <c r="A360" s="14"/>
      <c r="B360" s="230"/>
      <c r="C360" s="231"/>
      <c r="D360" s="221" t="s">
        <v>134</v>
      </c>
      <c r="E360" s="232" t="s">
        <v>19</v>
      </c>
      <c r="F360" s="233" t="s">
        <v>403</v>
      </c>
      <c r="G360" s="231"/>
      <c r="H360" s="234">
        <v>10.4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134</v>
      </c>
      <c r="AU360" s="240" t="s">
        <v>82</v>
      </c>
      <c r="AV360" s="14" t="s">
        <v>82</v>
      </c>
      <c r="AW360" s="14" t="s">
        <v>33</v>
      </c>
      <c r="AX360" s="14" t="s">
        <v>72</v>
      </c>
      <c r="AY360" s="240" t="s">
        <v>123</v>
      </c>
    </row>
    <row r="361" s="15" customFormat="1">
      <c r="A361" s="15"/>
      <c r="B361" s="241"/>
      <c r="C361" s="242"/>
      <c r="D361" s="221" t="s">
        <v>134</v>
      </c>
      <c r="E361" s="243" t="s">
        <v>19</v>
      </c>
      <c r="F361" s="244" t="s">
        <v>160</v>
      </c>
      <c r="G361" s="242"/>
      <c r="H361" s="245">
        <v>21.740000000000002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1" t="s">
        <v>134</v>
      </c>
      <c r="AU361" s="251" t="s">
        <v>82</v>
      </c>
      <c r="AV361" s="15" t="s">
        <v>130</v>
      </c>
      <c r="AW361" s="15" t="s">
        <v>33</v>
      </c>
      <c r="AX361" s="15" t="s">
        <v>80</v>
      </c>
      <c r="AY361" s="251" t="s">
        <v>123</v>
      </c>
    </row>
    <row r="362" s="2" customFormat="1" ht="16.5" customHeight="1">
      <c r="A362" s="39"/>
      <c r="B362" s="40"/>
      <c r="C362" s="252" t="s">
        <v>414</v>
      </c>
      <c r="D362" s="252" t="s">
        <v>215</v>
      </c>
      <c r="E362" s="253" t="s">
        <v>415</v>
      </c>
      <c r="F362" s="254" t="s">
        <v>416</v>
      </c>
      <c r="G362" s="255" t="s">
        <v>210</v>
      </c>
      <c r="H362" s="256">
        <v>21.739999999999998</v>
      </c>
      <c r="I362" s="257"/>
      <c r="J362" s="258">
        <f>ROUND(I362*H362,2)</f>
        <v>0</v>
      </c>
      <c r="K362" s="254" t="s">
        <v>129</v>
      </c>
      <c r="L362" s="259"/>
      <c r="M362" s="260" t="s">
        <v>19</v>
      </c>
      <c r="N362" s="261" t="s">
        <v>43</v>
      </c>
      <c r="O362" s="85"/>
      <c r="P362" s="210">
        <f>O362*H362</f>
        <v>0</v>
      </c>
      <c r="Q362" s="210">
        <v>0.0012999999999999999</v>
      </c>
      <c r="R362" s="210">
        <f>Q362*H362</f>
        <v>0.028261999999999995</v>
      </c>
      <c r="S362" s="210">
        <v>0</v>
      </c>
      <c r="T362" s="21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2" t="s">
        <v>312</v>
      </c>
      <c r="AT362" s="212" t="s">
        <v>215</v>
      </c>
      <c r="AU362" s="212" t="s">
        <v>82</v>
      </c>
      <c r="AY362" s="18" t="s">
        <v>123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18" t="s">
        <v>80</v>
      </c>
      <c r="BK362" s="213">
        <f>ROUND(I362*H362,2)</f>
        <v>0</v>
      </c>
      <c r="BL362" s="18" t="s">
        <v>234</v>
      </c>
      <c r="BM362" s="212" t="s">
        <v>417</v>
      </c>
    </row>
    <row r="363" s="2" customFormat="1" ht="16.5" customHeight="1">
      <c r="A363" s="39"/>
      <c r="B363" s="40"/>
      <c r="C363" s="201" t="s">
        <v>418</v>
      </c>
      <c r="D363" s="201" t="s">
        <v>125</v>
      </c>
      <c r="E363" s="202" t="s">
        <v>419</v>
      </c>
      <c r="F363" s="203" t="s">
        <v>420</v>
      </c>
      <c r="G363" s="204" t="s">
        <v>128</v>
      </c>
      <c r="H363" s="205">
        <v>64.561999999999998</v>
      </c>
      <c r="I363" s="206"/>
      <c r="J363" s="207">
        <f>ROUND(I363*H363,2)</f>
        <v>0</v>
      </c>
      <c r="K363" s="203" t="s">
        <v>129</v>
      </c>
      <c r="L363" s="45"/>
      <c r="M363" s="208" t="s">
        <v>19</v>
      </c>
      <c r="N363" s="209" t="s">
        <v>43</v>
      </c>
      <c r="O363" s="85"/>
      <c r="P363" s="210">
        <f>O363*H363</f>
        <v>0</v>
      </c>
      <c r="Q363" s="210">
        <v>0.0051999999999999998</v>
      </c>
      <c r="R363" s="210">
        <f>Q363*H363</f>
        <v>0.33572239999999998</v>
      </c>
      <c r="S363" s="210">
        <v>0</v>
      </c>
      <c r="T363" s="21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2" t="s">
        <v>130</v>
      </c>
      <c r="AT363" s="212" t="s">
        <v>125</v>
      </c>
      <c r="AU363" s="212" t="s">
        <v>82</v>
      </c>
      <c r="AY363" s="18" t="s">
        <v>123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8" t="s">
        <v>80</v>
      </c>
      <c r="BK363" s="213">
        <f>ROUND(I363*H363,2)</f>
        <v>0</v>
      </c>
      <c r="BL363" s="18" t="s">
        <v>130</v>
      </c>
      <c r="BM363" s="212" t="s">
        <v>421</v>
      </c>
    </row>
    <row r="364" s="2" customFormat="1">
      <c r="A364" s="39"/>
      <c r="B364" s="40"/>
      <c r="C364" s="41"/>
      <c r="D364" s="214" t="s">
        <v>132</v>
      </c>
      <c r="E364" s="41"/>
      <c r="F364" s="215" t="s">
        <v>422</v>
      </c>
      <c r="G364" s="41"/>
      <c r="H364" s="41"/>
      <c r="I364" s="216"/>
      <c r="J364" s="41"/>
      <c r="K364" s="41"/>
      <c r="L364" s="45"/>
      <c r="M364" s="217"/>
      <c r="N364" s="218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132</v>
      </c>
      <c r="AU364" s="18" t="s">
        <v>82</v>
      </c>
    </row>
    <row r="365" s="13" customFormat="1">
      <c r="A365" s="13"/>
      <c r="B365" s="219"/>
      <c r="C365" s="220"/>
      <c r="D365" s="221" t="s">
        <v>134</v>
      </c>
      <c r="E365" s="222" t="s">
        <v>19</v>
      </c>
      <c r="F365" s="223" t="s">
        <v>135</v>
      </c>
      <c r="G365" s="220"/>
      <c r="H365" s="222" t="s">
        <v>19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9" t="s">
        <v>134</v>
      </c>
      <c r="AU365" s="229" t="s">
        <v>82</v>
      </c>
      <c r="AV365" s="13" t="s">
        <v>80</v>
      </c>
      <c r="AW365" s="13" t="s">
        <v>33</v>
      </c>
      <c r="AX365" s="13" t="s">
        <v>72</v>
      </c>
      <c r="AY365" s="229" t="s">
        <v>123</v>
      </c>
    </row>
    <row r="366" s="13" customFormat="1">
      <c r="A366" s="13"/>
      <c r="B366" s="219"/>
      <c r="C366" s="220"/>
      <c r="D366" s="221" t="s">
        <v>134</v>
      </c>
      <c r="E366" s="222" t="s">
        <v>19</v>
      </c>
      <c r="F366" s="223" t="s">
        <v>196</v>
      </c>
      <c r="G366" s="220"/>
      <c r="H366" s="222" t="s">
        <v>19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9" t="s">
        <v>134</v>
      </c>
      <c r="AU366" s="229" t="s">
        <v>82</v>
      </c>
      <c r="AV366" s="13" t="s">
        <v>80</v>
      </c>
      <c r="AW366" s="13" t="s">
        <v>33</v>
      </c>
      <c r="AX366" s="13" t="s">
        <v>72</v>
      </c>
      <c r="AY366" s="229" t="s">
        <v>123</v>
      </c>
    </row>
    <row r="367" s="14" customFormat="1">
      <c r="A367" s="14"/>
      <c r="B367" s="230"/>
      <c r="C367" s="231"/>
      <c r="D367" s="221" t="s">
        <v>134</v>
      </c>
      <c r="E367" s="232" t="s">
        <v>19</v>
      </c>
      <c r="F367" s="233" t="s">
        <v>197</v>
      </c>
      <c r="G367" s="231"/>
      <c r="H367" s="234">
        <v>64.561999999999998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0" t="s">
        <v>134</v>
      </c>
      <c r="AU367" s="240" t="s">
        <v>82</v>
      </c>
      <c r="AV367" s="14" t="s">
        <v>82</v>
      </c>
      <c r="AW367" s="14" t="s">
        <v>33</v>
      </c>
      <c r="AX367" s="14" t="s">
        <v>80</v>
      </c>
      <c r="AY367" s="240" t="s">
        <v>123</v>
      </c>
    </row>
    <row r="368" s="2" customFormat="1" ht="16.5" customHeight="1">
      <c r="A368" s="39"/>
      <c r="B368" s="40"/>
      <c r="C368" s="252" t="s">
        <v>423</v>
      </c>
      <c r="D368" s="252" t="s">
        <v>215</v>
      </c>
      <c r="E368" s="253" t="s">
        <v>424</v>
      </c>
      <c r="F368" s="254" t="s">
        <v>425</v>
      </c>
      <c r="G368" s="255" t="s">
        <v>128</v>
      </c>
      <c r="H368" s="256">
        <v>71.018000000000001</v>
      </c>
      <c r="I368" s="257"/>
      <c r="J368" s="258">
        <f>ROUND(I368*H368,2)</f>
        <v>0</v>
      </c>
      <c r="K368" s="254" t="s">
        <v>129</v>
      </c>
      <c r="L368" s="259"/>
      <c r="M368" s="260" t="s">
        <v>19</v>
      </c>
      <c r="N368" s="261" t="s">
        <v>43</v>
      </c>
      <c r="O368" s="85"/>
      <c r="P368" s="210">
        <f>O368*H368</f>
        <v>0</v>
      </c>
      <c r="Q368" s="210">
        <v>0.049000000000000002</v>
      </c>
      <c r="R368" s="210">
        <f>Q368*H368</f>
        <v>3.4798820000000004</v>
      </c>
      <c r="S368" s="210">
        <v>0</v>
      </c>
      <c r="T368" s="21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2" t="s">
        <v>180</v>
      </c>
      <c r="AT368" s="212" t="s">
        <v>215</v>
      </c>
      <c r="AU368" s="212" t="s">
        <v>82</v>
      </c>
      <c r="AY368" s="18" t="s">
        <v>123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8" t="s">
        <v>80</v>
      </c>
      <c r="BK368" s="213">
        <f>ROUND(I368*H368,2)</f>
        <v>0</v>
      </c>
      <c r="BL368" s="18" t="s">
        <v>130</v>
      </c>
      <c r="BM368" s="212" t="s">
        <v>426</v>
      </c>
    </row>
    <row r="369" s="14" customFormat="1">
      <c r="A369" s="14"/>
      <c r="B369" s="230"/>
      <c r="C369" s="231"/>
      <c r="D369" s="221" t="s">
        <v>134</v>
      </c>
      <c r="E369" s="231"/>
      <c r="F369" s="233" t="s">
        <v>427</v>
      </c>
      <c r="G369" s="231"/>
      <c r="H369" s="234">
        <v>71.018000000000001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134</v>
      </c>
      <c r="AU369" s="240" t="s">
        <v>82</v>
      </c>
      <c r="AV369" s="14" t="s">
        <v>82</v>
      </c>
      <c r="AW369" s="14" t="s">
        <v>4</v>
      </c>
      <c r="AX369" s="14" t="s">
        <v>80</v>
      </c>
      <c r="AY369" s="240" t="s">
        <v>123</v>
      </c>
    </row>
    <row r="370" s="2" customFormat="1" ht="16.5" customHeight="1">
      <c r="A370" s="39"/>
      <c r="B370" s="40"/>
      <c r="C370" s="201" t="s">
        <v>428</v>
      </c>
      <c r="D370" s="201" t="s">
        <v>125</v>
      </c>
      <c r="E370" s="202" t="s">
        <v>429</v>
      </c>
      <c r="F370" s="203" t="s">
        <v>430</v>
      </c>
      <c r="G370" s="204" t="s">
        <v>210</v>
      </c>
      <c r="H370" s="205">
        <v>220.08000000000001</v>
      </c>
      <c r="I370" s="206"/>
      <c r="J370" s="207">
        <f>ROUND(I370*H370,2)</f>
        <v>0</v>
      </c>
      <c r="K370" s="203" t="s">
        <v>129</v>
      </c>
      <c r="L370" s="45"/>
      <c r="M370" s="208" t="s">
        <v>19</v>
      </c>
      <c r="N370" s="209" t="s">
        <v>43</v>
      </c>
      <c r="O370" s="85"/>
      <c r="P370" s="210">
        <f>O370*H370</f>
        <v>0</v>
      </c>
      <c r="Q370" s="210">
        <v>3.0000000000000001E-05</v>
      </c>
      <c r="R370" s="210">
        <f>Q370*H370</f>
        <v>0.0066024000000000005</v>
      </c>
      <c r="S370" s="210">
        <v>0</v>
      </c>
      <c r="T370" s="21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2" t="s">
        <v>234</v>
      </c>
      <c r="AT370" s="212" t="s">
        <v>125</v>
      </c>
      <c r="AU370" s="212" t="s">
        <v>82</v>
      </c>
      <c r="AY370" s="18" t="s">
        <v>123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8" t="s">
        <v>80</v>
      </c>
      <c r="BK370" s="213">
        <f>ROUND(I370*H370,2)</f>
        <v>0</v>
      </c>
      <c r="BL370" s="18" t="s">
        <v>234</v>
      </c>
      <c r="BM370" s="212" t="s">
        <v>431</v>
      </c>
    </row>
    <row r="371" s="2" customFormat="1">
      <c r="A371" s="39"/>
      <c r="B371" s="40"/>
      <c r="C371" s="41"/>
      <c r="D371" s="214" t="s">
        <v>132</v>
      </c>
      <c r="E371" s="41"/>
      <c r="F371" s="215" t="s">
        <v>432</v>
      </c>
      <c r="G371" s="41"/>
      <c r="H371" s="41"/>
      <c r="I371" s="216"/>
      <c r="J371" s="41"/>
      <c r="K371" s="41"/>
      <c r="L371" s="45"/>
      <c r="M371" s="217"/>
      <c r="N371" s="218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132</v>
      </c>
      <c r="AU371" s="18" t="s">
        <v>82</v>
      </c>
    </row>
    <row r="372" s="13" customFormat="1">
      <c r="A372" s="13"/>
      <c r="B372" s="219"/>
      <c r="C372" s="220"/>
      <c r="D372" s="221" t="s">
        <v>134</v>
      </c>
      <c r="E372" s="222" t="s">
        <v>19</v>
      </c>
      <c r="F372" s="223" t="s">
        <v>135</v>
      </c>
      <c r="G372" s="220"/>
      <c r="H372" s="222" t="s">
        <v>19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134</v>
      </c>
      <c r="AU372" s="229" t="s">
        <v>82</v>
      </c>
      <c r="AV372" s="13" t="s">
        <v>80</v>
      </c>
      <c r="AW372" s="13" t="s">
        <v>33</v>
      </c>
      <c r="AX372" s="13" t="s">
        <v>72</v>
      </c>
      <c r="AY372" s="229" t="s">
        <v>123</v>
      </c>
    </row>
    <row r="373" s="13" customFormat="1">
      <c r="A373" s="13"/>
      <c r="B373" s="219"/>
      <c r="C373" s="220"/>
      <c r="D373" s="221" t="s">
        <v>134</v>
      </c>
      <c r="E373" s="222" t="s">
        <v>19</v>
      </c>
      <c r="F373" s="223" t="s">
        <v>196</v>
      </c>
      <c r="G373" s="220"/>
      <c r="H373" s="222" t="s">
        <v>19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134</v>
      </c>
      <c r="AU373" s="229" t="s">
        <v>82</v>
      </c>
      <c r="AV373" s="13" t="s">
        <v>80</v>
      </c>
      <c r="AW373" s="13" t="s">
        <v>33</v>
      </c>
      <c r="AX373" s="13" t="s">
        <v>72</v>
      </c>
      <c r="AY373" s="229" t="s">
        <v>123</v>
      </c>
    </row>
    <row r="374" s="14" customFormat="1">
      <c r="A374" s="14"/>
      <c r="B374" s="230"/>
      <c r="C374" s="231"/>
      <c r="D374" s="221" t="s">
        <v>134</v>
      </c>
      <c r="E374" s="232" t="s">
        <v>19</v>
      </c>
      <c r="F374" s="233" t="s">
        <v>433</v>
      </c>
      <c r="G374" s="231"/>
      <c r="H374" s="234">
        <v>22.68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134</v>
      </c>
      <c r="AU374" s="240" t="s">
        <v>82</v>
      </c>
      <c r="AV374" s="14" t="s">
        <v>82</v>
      </c>
      <c r="AW374" s="14" t="s">
        <v>33</v>
      </c>
      <c r="AX374" s="14" t="s">
        <v>72</v>
      </c>
      <c r="AY374" s="240" t="s">
        <v>123</v>
      </c>
    </row>
    <row r="375" s="14" customFormat="1">
      <c r="A375" s="14"/>
      <c r="B375" s="230"/>
      <c r="C375" s="231"/>
      <c r="D375" s="221" t="s">
        <v>134</v>
      </c>
      <c r="E375" s="232" t="s">
        <v>19</v>
      </c>
      <c r="F375" s="233" t="s">
        <v>434</v>
      </c>
      <c r="G375" s="231"/>
      <c r="H375" s="234">
        <v>20.800000000000001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134</v>
      </c>
      <c r="AU375" s="240" t="s">
        <v>82</v>
      </c>
      <c r="AV375" s="14" t="s">
        <v>82</v>
      </c>
      <c r="AW375" s="14" t="s">
        <v>33</v>
      </c>
      <c r="AX375" s="14" t="s">
        <v>72</v>
      </c>
      <c r="AY375" s="240" t="s">
        <v>123</v>
      </c>
    </row>
    <row r="376" s="14" customFormat="1">
      <c r="A376" s="14"/>
      <c r="B376" s="230"/>
      <c r="C376" s="231"/>
      <c r="D376" s="221" t="s">
        <v>134</v>
      </c>
      <c r="E376" s="232" t="s">
        <v>19</v>
      </c>
      <c r="F376" s="233" t="s">
        <v>435</v>
      </c>
      <c r="G376" s="231"/>
      <c r="H376" s="234">
        <v>176.59999999999999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134</v>
      </c>
      <c r="AU376" s="240" t="s">
        <v>82</v>
      </c>
      <c r="AV376" s="14" t="s">
        <v>82</v>
      </c>
      <c r="AW376" s="14" t="s">
        <v>33</v>
      </c>
      <c r="AX376" s="14" t="s">
        <v>72</v>
      </c>
      <c r="AY376" s="240" t="s">
        <v>123</v>
      </c>
    </row>
    <row r="377" s="15" customFormat="1">
      <c r="A377" s="15"/>
      <c r="B377" s="241"/>
      <c r="C377" s="242"/>
      <c r="D377" s="221" t="s">
        <v>134</v>
      </c>
      <c r="E377" s="243" t="s">
        <v>19</v>
      </c>
      <c r="F377" s="244" t="s">
        <v>160</v>
      </c>
      <c r="G377" s="242"/>
      <c r="H377" s="245">
        <v>220.07999999999998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1" t="s">
        <v>134</v>
      </c>
      <c r="AU377" s="251" t="s">
        <v>82</v>
      </c>
      <c r="AV377" s="15" t="s">
        <v>130</v>
      </c>
      <c r="AW377" s="15" t="s">
        <v>33</v>
      </c>
      <c r="AX377" s="15" t="s">
        <v>80</v>
      </c>
      <c r="AY377" s="251" t="s">
        <v>123</v>
      </c>
    </row>
    <row r="378" s="2" customFormat="1" ht="16.5" customHeight="1">
      <c r="A378" s="39"/>
      <c r="B378" s="40"/>
      <c r="C378" s="201" t="s">
        <v>436</v>
      </c>
      <c r="D378" s="201" t="s">
        <v>125</v>
      </c>
      <c r="E378" s="202" t="s">
        <v>437</v>
      </c>
      <c r="F378" s="203" t="s">
        <v>438</v>
      </c>
      <c r="G378" s="204" t="s">
        <v>128</v>
      </c>
      <c r="H378" s="205">
        <v>97.584000000000003</v>
      </c>
      <c r="I378" s="206"/>
      <c r="J378" s="207">
        <f>ROUND(I378*H378,2)</f>
        <v>0</v>
      </c>
      <c r="K378" s="203" t="s">
        <v>19</v>
      </c>
      <c r="L378" s="45"/>
      <c r="M378" s="208" t="s">
        <v>19</v>
      </c>
      <c r="N378" s="209" t="s">
        <v>43</v>
      </c>
      <c r="O378" s="85"/>
      <c r="P378" s="210">
        <f>O378*H378</f>
        <v>0</v>
      </c>
      <c r="Q378" s="210">
        <v>0</v>
      </c>
      <c r="R378" s="210">
        <f>Q378*H378</f>
        <v>0</v>
      </c>
      <c r="S378" s="210">
        <v>0</v>
      </c>
      <c r="T378" s="21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2" t="s">
        <v>130</v>
      </c>
      <c r="AT378" s="212" t="s">
        <v>125</v>
      </c>
      <c r="AU378" s="212" t="s">
        <v>82</v>
      </c>
      <c r="AY378" s="18" t="s">
        <v>123</v>
      </c>
      <c r="BE378" s="213">
        <f>IF(N378="základní",J378,0)</f>
        <v>0</v>
      </c>
      <c r="BF378" s="213">
        <f>IF(N378="snížená",J378,0)</f>
        <v>0</v>
      </c>
      <c r="BG378" s="213">
        <f>IF(N378="zákl. přenesená",J378,0)</f>
        <v>0</v>
      </c>
      <c r="BH378" s="213">
        <f>IF(N378="sníž. přenesená",J378,0)</f>
        <v>0</v>
      </c>
      <c r="BI378" s="213">
        <f>IF(N378="nulová",J378,0)</f>
        <v>0</v>
      </c>
      <c r="BJ378" s="18" t="s">
        <v>80</v>
      </c>
      <c r="BK378" s="213">
        <f>ROUND(I378*H378,2)</f>
        <v>0</v>
      </c>
      <c r="BL378" s="18" t="s">
        <v>130</v>
      </c>
      <c r="BM378" s="212" t="s">
        <v>439</v>
      </c>
    </row>
    <row r="379" s="13" customFormat="1">
      <c r="A379" s="13"/>
      <c r="B379" s="219"/>
      <c r="C379" s="220"/>
      <c r="D379" s="221" t="s">
        <v>134</v>
      </c>
      <c r="E379" s="222" t="s">
        <v>19</v>
      </c>
      <c r="F379" s="223" t="s">
        <v>135</v>
      </c>
      <c r="G379" s="220"/>
      <c r="H379" s="222" t="s">
        <v>19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9" t="s">
        <v>134</v>
      </c>
      <c r="AU379" s="229" t="s">
        <v>82</v>
      </c>
      <c r="AV379" s="13" t="s">
        <v>80</v>
      </c>
      <c r="AW379" s="13" t="s">
        <v>33</v>
      </c>
      <c r="AX379" s="13" t="s">
        <v>72</v>
      </c>
      <c r="AY379" s="229" t="s">
        <v>123</v>
      </c>
    </row>
    <row r="380" s="13" customFormat="1">
      <c r="A380" s="13"/>
      <c r="B380" s="219"/>
      <c r="C380" s="220"/>
      <c r="D380" s="221" t="s">
        <v>134</v>
      </c>
      <c r="E380" s="222" t="s">
        <v>19</v>
      </c>
      <c r="F380" s="223" t="s">
        <v>196</v>
      </c>
      <c r="G380" s="220"/>
      <c r="H380" s="222" t="s">
        <v>19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9" t="s">
        <v>134</v>
      </c>
      <c r="AU380" s="229" t="s">
        <v>82</v>
      </c>
      <c r="AV380" s="13" t="s">
        <v>80</v>
      </c>
      <c r="AW380" s="13" t="s">
        <v>33</v>
      </c>
      <c r="AX380" s="13" t="s">
        <v>72</v>
      </c>
      <c r="AY380" s="229" t="s">
        <v>123</v>
      </c>
    </row>
    <row r="381" s="14" customFormat="1">
      <c r="A381" s="14"/>
      <c r="B381" s="230"/>
      <c r="C381" s="231"/>
      <c r="D381" s="221" t="s">
        <v>134</v>
      </c>
      <c r="E381" s="232" t="s">
        <v>19</v>
      </c>
      <c r="F381" s="233" t="s">
        <v>197</v>
      </c>
      <c r="G381" s="231"/>
      <c r="H381" s="234">
        <v>64.561999999999998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134</v>
      </c>
      <c r="AU381" s="240" t="s">
        <v>82</v>
      </c>
      <c r="AV381" s="14" t="s">
        <v>82</v>
      </c>
      <c r="AW381" s="14" t="s">
        <v>33</v>
      </c>
      <c r="AX381" s="14" t="s">
        <v>72</v>
      </c>
      <c r="AY381" s="240" t="s">
        <v>123</v>
      </c>
    </row>
    <row r="382" s="14" customFormat="1">
      <c r="A382" s="14"/>
      <c r="B382" s="230"/>
      <c r="C382" s="231"/>
      <c r="D382" s="221" t="s">
        <v>134</v>
      </c>
      <c r="E382" s="232" t="s">
        <v>19</v>
      </c>
      <c r="F382" s="233" t="s">
        <v>198</v>
      </c>
      <c r="G382" s="231"/>
      <c r="H382" s="234">
        <v>3.3599999999999999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134</v>
      </c>
      <c r="AU382" s="240" t="s">
        <v>82</v>
      </c>
      <c r="AV382" s="14" t="s">
        <v>82</v>
      </c>
      <c r="AW382" s="14" t="s">
        <v>33</v>
      </c>
      <c r="AX382" s="14" t="s">
        <v>72</v>
      </c>
      <c r="AY382" s="240" t="s">
        <v>123</v>
      </c>
    </row>
    <row r="383" s="14" customFormat="1">
      <c r="A383" s="14"/>
      <c r="B383" s="230"/>
      <c r="C383" s="231"/>
      <c r="D383" s="221" t="s">
        <v>134</v>
      </c>
      <c r="E383" s="232" t="s">
        <v>19</v>
      </c>
      <c r="F383" s="233" t="s">
        <v>199</v>
      </c>
      <c r="G383" s="231"/>
      <c r="H383" s="234">
        <v>3.6720000000000002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134</v>
      </c>
      <c r="AU383" s="240" t="s">
        <v>82</v>
      </c>
      <c r="AV383" s="14" t="s">
        <v>82</v>
      </c>
      <c r="AW383" s="14" t="s">
        <v>33</v>
      </c>
      <c r="AX383" s="14" t="s">
        <v>72</v>
      </c>
      <c r="AY383" s="240" t="s">
        <v>123</v>
      </c>
    </row>
    <row r="384" s="14" customFormat="1">
      <c r="A384" s="14"/>
      <c r="B384" s="230"/>
      <c r="C384" s="231"/>
      <c r="D384" s="221" t="s">
        <v>134</v>
      </c>
      <c r="E384" s="232" t="s">
        <v>19</v>
      </c>
      <c r="F384" s="233" t="s">
        <v>200</v>
      </c>
      <c r="G384" s="231"/>
      <c r="H384" s="234">
        <v>2.2400000000000002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134</v>
      </c>
      <c r="AU384" s="240" t="s">
        <v>82</v>
      </c>
      <c r="AV384" s="14" t="s">
        <v>82</v>
      </c>
      <c r="AW384" s="14" t="s">
        <v>33</v>
      </c>
      <c r="AX384" s="14" t="s">
        <v>72</v>
      </c>
      <c r="AY384" s="240" t="s">
        <v>123</v>
      </c>
    </row>
    <row r="385" s="14" customFormat="1">
      <c r="A385" s="14"/>
      <c r="B385" s="230"/>
      <c r="C385" s="231"/>
      <c r="D385" s="221" t="s">
        <v>134</v>
      </c>
      <c r="E385" s="232" t="s">
        <v>19</v>
      </c>
      <c r="F385" s="233" t="s">
        <v>201</v>
      </c>
      <c r="G385" s="231"/>
      <c r="H385" s="234">
        <v>2.448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134</v>
      </c>
      <c r="AU385" s="240" t="s">
        <v>82</v>
      </c>
      <c r="AV385" s="14" t="s">
        <v>82</v>
      </c>
      <c r="AW385" s="14" t="s">
        <v>33</v>
      </c>
      <c r="AX385" s="14" t="s">
        <v>72</v>
      </c>
      <c r="AY385" s="240" t="s">
        <v>123</v>
      </c>
    </row>
    <row r="386" s="14" customFormat="1">
      <c r="A386" s="14"/>
      <c r="B386" s="230"/>
      <c r="C386" s="231"/>
      <c r="D386" s="221" t="s">
        <v>134</v>
      </c>
      <c r="E386" s="232" t="s">
        <v>19</v>
      </c>
      <c r="F386" s="233" t="s">
        <v>254</v>
      </c>
      <c r="G386" s="231"/>
      <c r="H386" s="234">
        <v>8.8300000000000001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0" t="s">
        <v>134</v>
      </c>
      <c r="AU386" s="240" t="s">
        <v>82</v>
      </c>
      <c r="AV386" s="14" t="s">
        <v>82</v>
      </c>
      <c r="AW386" s="14" t="s">
        <v>33</v>
      </c>
      <c r="AX386" s="14" t="s">
        <v>72</v>
      </c>
      <c r="AY386" s="240" t="s">
        <v>123</v>
      </c>
    </row>
    <row r="387" s="14" customFormat="1">
      <c r="A387" s="14"/>
      <c r="B387" s="230"/>
      <c r="C387" s="231"/>
      <c r="D387" s="221" t="s">
        <v>134</v>
      </c>
      <c r="E387" s="232" t="s">
        <v>19</v>
      </c>
      <c r="F387" s="233" t="s">
        <v>255</v>
      </c>
      <c r="G387" s="231"/>
      <c r="H387" s="234">
        <v>2.1739999999999999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134</v>
      </c>
      <c r="AU387" s="240" t="s">
        <v>82</v>
      </c>
      <c r="AV387" s="14" t="s">
        <v>82</v>
      </c>
      <c r="AW387" s="14" t="s">
        <v>33</v>
      </c>
      <c r="AX387" s="14" t="s">
        <v>72</v>
      </c>
      <c r="AY387" s="240" t="s">
        <v>123</v>
      </c>
    </row>
    <row r="388" s="13" customFormat="1">
      <c r="A388" s="13"/>
      <c r="B388" s="219"/>
      <c r="C388" s="220"/>
      <c r="D388" s="221" t="s">
        <v>134</v>
      </c>
      <c r="E388" s="222" t="s">
        <v>19</v>
      </c>
      <c r="F388" s="223" t="s">
        <v>145</v>
      </c>
      <c r="G388" s="220"/>
      <c r="H388" s="222" t="s">
        <v>19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29" t="s">
        <v>134</v>
      </c>
      <c r="AU388" s="229" t="s">
        <v>82</v>
      </c>
      <c r="AV388" s="13" t="s">
        <v>80</v>
      </c>
      <c r="AW388" s="13" t="s">
        <v>33</v>
      </c>
      <c r="AX388" s="13" t="s">
        <v>72</v>
      </c>
      <c r="AY388" s="229" t="s">
        <v>123</v>
      </c>
    </row>
    <row r="389" s="14" customFormat="1">
      <c r="A389" s="14"/>
      <c r="B389" s="230"/>
      <c r="C389" s="231"/>
      <c r="D389" s="221" t="s">
        <v>134</v>
      </c>
      <c r="E389" s="232" t="s">
        <v>19</v>
      </c>
      <c r="F389" s="233" t="s">
        <v>202</v>
      </c>
      <c r="G389" s="231"/>
      <c r="H389" s="234">
        <v>10.298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134</v>
      </c>
      <c r="AU389" s="240" t="s">
        <v>82</v>
      </c>
      <c r="AV389" s="14" t="s">
        <v>82</v>
      </c>
      <c r="AW389" s="14" t="s">
        <v>33</v>
      </c>
      <c r="AX389" s="14" t="s">
        <v>72</v>
      </c>
      <c r="AY389" s="240" t="s">
        <v>123</v>
      </c>
    </row>
    <row r="390" s="15" customFormat="1">
      <c r="A390" s="15"/>
      <c r="B390" s="241"/>
      <c r="C390" s="242"/>
      <c r="D390" s="221" t="s">
        <v>134</v>
      </c>
      <c r="E390" s="243" t="s">
        <v>19</v>
      </c>
      <c r="F390" s="244" t="s">
        <v>160</v>
      </c>
      <c r="G390" s="242"/>
      <c r="H390" s="245">
        <v>97.583999999999989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1" t="s">
        <v>134</v>
      </c>
      <c r="AU390" s="251" t="s">
        <v>82</v>
      </c>
      <c r="AV390" s="15" t="s">
        <v>130</v>
      </c>
      <c r="AW390" s="15" t="s">
        <v>33</v>
      </c>
      <c r="AX390" s="15" t="s">
        <v>80</v>
      </c>
      <c r="AY390" s="251" t="s">
        <v>123</v>
      </c>
    </row>
    <row r="391" s="2" customFormat="1" ht="16.5" customHeight="1">
      <c r="A391" s="39"/>
      <c r="B391" s="40"/>
      <c r="C391" s="201" t="s">
        <v>440</v>
      </c>
      <c r="D391" s="201" t="s">
        <v>125</v>
      </c>
      <c r="E391" s="202" t="s">
        <v>441</v>
      </c>
      <c r="F391" s="203" t="s">
        <v>442</v>
      </c>
      <c r="G391" s="204" t="s">
        <v>128</v>
      </c>
      <c r="H391" s="205">
        <v>64.561999999999998</v>
      </c>
      <c r="I391" s="206"/>
      <c r="J391" s="207">
        <f>ROUND(I391*H391,2)</f>
        <v>0</v>
      </c>
      <c r="K391" s="203" t="s">
        <v>129</v>
      </c>
      <c r="L391" s="45"/>
      <c r="M391" s="208" t="s">
        <v>19</v>
      </c>
      <c r="N391" s="209" t="s">
        <v>43</v>
      </c>
      <c r="O391" s="85"/>
      <c r="P391" s="210">
        <f>O391*H391</f>
        <v>0</v>
      </c>
      <c r="Q391" s="210">
        <v>0</v>
      </c>
      <c r="R391" s="210">
        <f>Q391*H391</f>
        <v>0</v>
      </c>
      <c r="S391" s="210">
        <v>0.083169999999999994</v>
      </c>
      <c r="T391" s="211">
        <f>S391*H391</f>
        <v>5.3696215399999998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2" t="s">
        <v>234</v>
      </c>
      <c r="AT391" s="212" t="s">
        <v>125</v>
      </c>
      <c r="AU391" s="212" t="s">
        <v>82</v>
      </c>
      <c r="AY391" s="18" t="s">
        <v>123</v>
      </c>
      <c r="BE391" s="213">
        <f>IF(N391="základní",J391,0)</f>
        <v>0</v>
      </c>
      <c r="BF391" s="213">
        <f>IF(N391="snížená",J391,0)</f>
        <v>0</v>
      </c>
      <c r="BG391" s="213">
        <f>IF(N391="zákl. přenesená",J391,0)</f>
        <v>0</v>
      </c>
      <c r="BH391" s="213">
        <f>IF(N391="sníž. přenesená",J391,0)</f>
        <v>0</v>
      </c>
      <c r="BI391" s="213">
        <f>IF(N391="nulová",J391,0)</f>
        <v>0</v>
      </c>
      <c r="BJ391" s="18" t="s">
        <v>80</v>
      </c>
      <c r="BK391" s="213">
        <f>ROUND(I391*H391,2)</f>
        <v>0</v>
      </c>
      <c r="BL391" s="18" t="s">
        <v>234</v>
      </c>
      <c r="BM391" s="212" t="s">
        <v>443</v>
      </c>
    </row>
    <row r="392" s="2" customFormat="1">
      <c r="A392" s="39"/>
      <c r="B392" s="40"/>
      <c r="C392" s="41"/>
      <c r="D392" s="214" t="s">
        <v>132</v>
      </c>
      <c r="E392" s="41"/>
      <c r="F392" s="215" t="s">
        <v>444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132</v>
      </c>
      <c r="AU392" s="18" t="s">
        <v>82</v>
      </c>
    </row>
    <row r="393" s="13" customFormat="1">
      <c r="A393" s="13"/>
      <c r="B393" s="219"/>
      <c r="C393" s="220"/>
      <c r="D393" s="221" t="s">
        <v>134</v>
      </c>
      <c r="E393" s="222" t="s">
        <v>19</v>
      </c>
      <c r="F393" s="223" t="s">
        <v>135</v>
      </c>
      <c r="G393" s="220"/>
      <c r="H393" s="222" t="s">
        <v>19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134</v>
      </c>
      <c r="AU393" s="229" t="s">
        <v>82</v>
      </c>
      <c r="AV393" s="13" t="s">
        <v>80</v>
      </c>
      <c r="AW393" s="13" t="s">
        <v>33</v>
      </c>
      <c r="AX393" s="13" t="s">
        <v>72</v>
      </c>
      <c r="AY393" s="229" t="s">
        <v>123</v>
      </c>
    </row>
    <row r="394" s="13" customFormat="1">
      <c r="A394" s="13"/>
      <c r="B394" s="219"/>
      <c r="C394" s="220"/>
      <c r="D394" s="221" t="s">
        <v>134</v>
      </c>
      <c r="E394" s="222" t="s">
        <v>19</v>
      </c>
      <c r="F394" s="223" t="s">
        <v>196</v>
      </c>
      <c r="G394" s="220"/>
      <c r="H394" s="222" t="s">
        <v>19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9" t="s">
        <v>134</v>
      </c>
      <c r="AU394" s="229" t="s">
        <v>82</v>
      </c>
      <c r="AV394" s="13" t="s">
        <v>80</v>
      </c>
      <c r="AW394" s="13" t="s">
        <v>33</v>
      </c>
      <c r="AX394" s="13" t="s">
        <v>72</v>
      </c>
      <c r="AY394" s="229" t="s">
        <v>123</v>
      </c>
    </row>
    <row r="395" s="14" customFormat="1">
      <c r="A395" s="14"/>
      <c r="B395" s="230"/>
      <c r="C395" s="231"/>
      <c r="D395" s="221" t="s">
        <v>134</v>
      </c>
      <c r="E395" s="232" t="s">
        <v>19</v>
      </c>
      <c r="F395" s="233" t="s">
        <v>197</v>
      </c>
      <c r="G395" s="231"/>
      <c r="H395" s="234">
        <v>64.561999999999998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134</v>
      </c>
      <c r="AU395" s="240" t="s">
        <v>82</v>
      </c>
      <c r="AV395" s="14" t="s">
        <v>82</v>
      </c>
      <c r="AW395" s="14" t="s">
        <v>33</v>
      </c>
      <c r="AX395" s="14" t="s">
        <v>80</v>
      </c>
      <c r="AY395" s="240" t="s">
        <v>123</v>
      </c>
    </row>
    <row r="396" s="2" customFormat="1" ht="16.5" customHeight="1">
      <c r="A396" s="39"/>
      <c r="B396" s="40"/>
      <c r="C396" s="201" t="s">
        <v>445</v>
      </c>
      <c r="D396" s="201" t="s">
        <v>125</v>
      </c>
      <c r="E396" s="202" t="s">
        <v>446</v>
      </c>
      <c r="F396" s="203" t="s">
        <v>447</v>
      </c>
      <c r="G396" s="204" t="s">
        <v>128</v>
      </c>
      <c r="H396" s="205">
        <v>87.286000000000001</v>
      </c>
      <c r="I396" s="206"/>
      <c r="J396" s="207">
        <f>ROUND(I396*H396,2)</f>
        <v>0</v>
      </c>
      <c r="K396" s="203" t="s">
        <v>129</v>
      </c>
      <c r="L396" s="45"/>
      <c r="M396" s="208" t="s">
        <v>19</v>
      </c>
      <c r="N396" s="209" t="s">
        <v>43</v>
      </c>
      <c r="O396" s="85"/>
      <c r="P396" s="210">
        <f>O396*H396</f>
        <v>0</v>
      </c>
      <c r="Q396" s="210">
        <v>5.0000000000000002E-05</v>
      </c>
      <c r="R396" s="210">
        <f>Q396*H396</f>
        <v>0.0043643000000000006</v>
      </c>
      <c r="S396" s="210">
        <v>0</v>
      </c>
      <c r="T396" s="21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2" t="s">
        <v>234</v>
      </c>
      <c r="AT396" s="212" t="s">
        <v>125</v>
      </c>
      <c r="AU396" s="212" t="s">
        <v>82</v>
      </c>
      <c r="AY396" s="18" t="s">
        <v>123</v>
      </c>
      <c r="BE396" s="213">
        <f>IF(N396="základní",J396,0)</f>
        <v>0</v>
      </c>
      <c r="BF396" s="213">
        <f>IF(N396="snížená",J396,0)</f>
        <v>0</v>
      </c>
      <c r="BG396" s="213">
        <f>IF(N396="zákl. přenesená",J396,0)</f>
        <v>0</v>
      </c>
      <c r="BH396" s="213">
        <f>IF(N396="sníž. přenesená",J396,0)</f>
        <v>0</v>
      </c>
      <c r="BI396" s="213">
        <f>IF(N396="nulová",J396,0)</f>
        <v>0</v>
      </c>
      <c r="BJ396" s="18" t="s">
        <v>80</v>
      </c>
      <c r="BK396" s="213">
        <f>ROUND(I396*H396,2)</f>
        <v>0</v>
      </c>
      <c r="BL396" s="18" t="s">
        <v>234</v>
      </c>
      <c r="BM396" s="212" t="s">
        <v>448</v>
      </c>
    </row>
    <row r="397" s="2" customFormat="1">
      <c r="A397" s="39"/>
      <c r="B397" s="40"/>
      <c r="C397" s="41"/>
      <c r="D397" s="214" t="s">
        <v>132</v>
      </c>
      <c r="E397" s="41"/>
      <c r="F397" s="215" t="s">
        <v>449</v>
      </c>
      <c r="G397" s="41"/>
      <c r="H397" s="41"/>
      <c r="I397" s="216"/>
      <c r="J397" s="41"/>
      <c r="K397" s="41"/>
      <c r="L397" s="45"/>
      <c r="M397" s="217"/>
      <c r="N397" s="218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132</v>
      </c>
      <c r="AU397" s="18" t="s">
        <v>82</v>
      </c>
    </row>
    <row r="398" s="13" customFormat="1">
      <c r="A398" s="13"/>
      <c r="B398" s="219"/>
      <c r="C398" s="220"/>
      <c r="D398" s="221" t="s">
        <v>134</v>
      </c>
      <c r="E398" s="222" t="s">
        <v>19</v>
      </c>
      <c r="F398" s="223" t="s">
        <v>135</v>
      </c>
      <c r="G398" s="220"/>
      <c r="H398" s="222" t="s">
        <v>19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9" t="s">
        <v>134</v>
      </c>
      <c r="AU398" s="229" t="s">
        <v>82</v>
      </c>
      <c r="AV398" s="13" t="s">
        <v>80</v>
      </c>
      <c r="AW398" s="13" t="s">
        <v>33</v>
      </c>
      <c r="AX398" s="13" t="s">
        <v>72</v>
      </c>
      <c r="AY398" s="229" t="s">
        <v>123</v>
      </c>
    </row>
    <row r="399" s="13" customFormat="1">
      <c r="A399" s="13"/>
      <c r="B399" s="219"/>
      <c r="C399" s="220"/>
      <c r="D399" s="221" t="s">
        <v>134</v>
      </c>
      <c r="E399" s="222" t="s">
        <v>19</v>
      </c>
      <c r="F399" s="223" t="s">
        <v>196</v>
      </c>
      <c r="G399" s="220"/>
      <c r="H399" s="222" t="s">
        <v>19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9" t="s">
        <v>134</v>
      </c>
      <c r="AU399" s="229" t="s">
        <v>82</v>
      </c>
      <c r="AV399" s="13" t="s">
        <v>80</v>
      </c>
      <c r="AW399" s="13" t="s">
        <v>33</v>
      </c>
      <c r="AX399" s="13" t="s">
        <v>72</v>
      </c>
      <c r="AY399" s="229" t="s">
        <v>123</v>
      </c>
    </row>
    <row r="400" s="14" customFormat="1">
      <c r="A400" s="14"/>
      <c r="B400" s="230"/>
      <c r="C400" s="231"/>
      <c r="D400" s="221" t="s">
        <v>134</v>
      </c>
      <c r="E400" s="232" t="s">
        <v>19</v>
      </c>
      <c r="F400" s="233" t="s">
        <v>197</v>
      </c>
      <c r="G400" s="231"/>
      <c r="H400" s="234">
        <v>64.561999999999998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0" t="s">
        <v>134</v>
      </c>
      <c r="AU400" s="240" t="s">
        <v>82</v>
      </c>
      <c r="AV400" s="14" t="s">
        <v>82</v>
      </c>
      <c r="AW400" s="14" t="s">
        <v>33</v>
      </c>
      <c r="AX400" s="14" t="s">
        <v>72</v>
      </c>
      <c r="AY400" s="240" t="s">
        <v>123</v>
      </c>
    </row>
    <row r="401" s="14" customFormat="1">
      <c r="A401" s="14"/>
      <c r="B401" s="230"/>
      <c r="C401" s="231"/>
      <c r="D401" s="221" t="s">
        <v>134</v>
      </c>
      <c r="E401" s="232" t="s">
        <v>19</v>
      </c>
      <c r="F401" s="233" t="s">
        <v>198</v>
      </c>
      <c r="G401" s="231"/>
      <c r="H401" s="234">
        <v>3.3599999999999999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134</v>
      </c>
      <c r="AU401" s="240" t="s">
        <v>82</v>
      </c>
      <c r="AV401" s="14" t="s">
        <v>82</v>
      </c>
      <c r="AW401" s="14" t="s">
        <v>33</v>
      </c>
      <c r="AX401" s="14" t="s">
        <v>72</v>
      </c>
      <c r="AY401" s="240" t="s">
        <v>123</v>
      </c>
    </row>
    <row r="402" s="14" customFormat="1">
      <c r="A402" s="14"/>
      <c r="B402" s="230"/>
      <c r="C402" s="231"/>
      <c r="D402" s="221" t="s">
        <v>134</v>
      </c>
      <c r="E402" s="232" t="s">
        <v>19</v>
      </c>
      <c r="F402" s="233" t="s">
        <v>199</v>
      </c>
      <c r="G402" s="231"/>
      <c r="H402" s="234">
        <v>3.6720000000000002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134</v>
      </c>
      <c r="AU402" s="240" t="s">
        <v>82</v>
      </c>
      <c r="AV402" s="14" t="s">
        <v>82</v>
      </c>
      <c r="AW402" s="14" t="s">
        <v>33</v>
      </c>
      <c r="AX402" s="14" t="s">
        <v>72</v>
      </c>
      <c r="AY402" s="240" t="s">
        <v>123</v>
      </c>
    </row>
    <row r="403" s="14" customFormat="1">
      <c r="A403" s="14"/>
      <c r="B403" s="230"/>
      <c r="C403" s="231"/>
      <c r="D403" s="221" t="s">
        <v>134</v>
      </c>
      <c r="E403" s="232" t="s">
        <v>19</v>
      </c>
      <c r="F403" s="233" t="s">
        <v>200</v>
      </c>
      <c r="G403" s="231"/>
      <c r="H403" s="234">
        <v>2.2400000000000002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134</v>
      </c>
      <c r="AU403" s="240" t="s">
        <v>82</v>
      </c>
      <c r="AV403" s="14" t="s">
        <v>82</v>
      </c>
      <c r="AW403" s="14" t="s">
        <v>33</v>
      </c>
      <c r="AX403" s="14" t="s">
        <v>72</v>
      </c>
      <c r="AY403" s="240" t="s">
        <v>123</v>
      </c>
    </row>
    <row r="404" s="14" customFormat="1">
      <c r="A404" s="14"/>
      <c r="B404" s="230"/>
      <c r="C404" s="231"/>
      <c r="D404" s="221" t="s">
        <v>134</v>
      </c>
      <c r="E404" s="232" t="s">
        <v>19</v>
      </c>
      <c r="F404" s="233" t="s">
        <v>201</v>
      </c>
      <c r="G404" s="231"/>
      <c r="H404" s="234">
        <v>2.448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134</v>
      </c>
      <c r="AU404" s="240" t="s">
        <v>82</v>
      </c>
      <c r="AV404" s="14" t="s">
        <v>82</v>
      </c>
      <c r="AW404" s="14" t="s">
        <v>33</v>
      </c>
      <c r="AX404" s="14" t="s">
        <v>72</v>
      </c>
      <c r="AY404" s="240" t="s">
        <v>123</v>
      </c>
    </row>
    <row r="405" s="14" customFormat="1">
      <c r="A405" s="14"/>
      <c r="B405" s="230"/>
      <c r="C405" s="231"/>
      <c r="D405" s="221" t="s">
        <v>134</v>
      </c>
      <c r="E405" s="232" t="s">
        <v>19</v>
      </c>
      <c r="F405" s="233" t="s">
        <v>254</v>
      </c>
      <c r="G405" s="231"/>
      <c r="H405" s="234">
        <v>8.8300000000000001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0" t="s">
        <v>134</v>
      </c>
      <c r="AU405" s="240" t="s">
        <v>82</v>
      </c>
      <c r="AV405" s="14" t="s">
        <v>82</v>
      </c>
      <c r="AW405" s="14" t="s">
        <v>33</v>
      </c>
      <c r="AX405" s="14" t="s">
        <v>72</v>
      </c>
      <c r="AY405" s="240" t="s">
        <v>123</v>
      </c>
    </row>
    <row r="406" s="14" customFormat="1">
      <c r="A406" s="14"/>
      <c r="B406" s="230"/>
      <c r="C406" s="231"/>
      <c r="D406" s="221" t="s">
        <v>134</v>
      </c>
      <c r="E406" s="232" t="s">
        <v>19</v>
      </c>
      <c r="F406" s="233" t="s">
        <v>255</v>
      </c>
      <c r="G406" s="231"/>
      <c r="H406" s="234">
        <v>2.1739999999999999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0" t="s">
        <v>134</v>
      </c>
      <c r="AU406" s="240" t="s">
        <v>82</v>
      </c>
      <c r="AV406" s="14" t="s">
        <v>82</v>
      </c>
      <c r="AW406" s="14" t="s">
        <v>33</v>
      </c>
      <c r="AX406" s="14" t="s">
        <v>72</v>
      </c>
      <c r="AY406" s="240" t="s">
        <v>123</v>
      </c>
    </row>
    <row r="407" s="15" customFormat="1">
      <c r="A407" s="15"/>
      <c r="B407" s="241"/>
      <c r="C407" s="242"/>
      <c r="D407" s="221" t="s">
        <v>134</v>
      </c>
      <c r="E407" s="243" t="s">
        <v>19</v>
      </c>
      <c r="F407" s="244" t="s">
        <v>160</v>
      </c>
      <c r="G407" s="242"/>
      <c r="H407" s="245">
        <v>87.285999999999987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1" t="s">
        <v>134</v>
      </c>
      <c r="AU407" s="251" t="s">
        <v>82</v>
      </c>
      <c r="AV407" s="15" t="s">
        <v>130</v>
      </c>
      <c r="AW407" s="15" t="s">
        <v>33</v>
      </c>
      <c r="AX407" s="15" t="s">
        <v>80</v>
      </c>
      <c r="AY407" s="251" t="s">
        <v>123</v>
      </c>
    </row>
    <row r="408" s="2" customFormat="1" ht="16.5" customHeight="1">
      <c r="A408" s="39"/>
      <c r="B408" s="40"/>
      <c r="C408" s="201" t="s">
        <v>450</v>
      </c>
      <c r="D408" s="201" t="s">
        <v>125</v>
      </c>
      <c r="E408" s="202" t="s">
        <v>451</v>
      </c>
      <c r="F408" s="203" t="s">
        <v>452</v>
      </c>
      <c r="G408" s="204" t="s">
        <v>128</v>
      </c>
      <c r="H408" s="205">
        <v>97.584000000000003</v>
      </c>
      <c r="I408" s="206"/>
      <c r="J408" s="207">
        <f>ROUND(I408*H408,2)</f>
        <v>0</v>
      </c>
      <c r="K408" s="203" t="s">
        <v>129</v>
      </c>
      <c r="L408" s="45"/>
      <c r="M408" s="208" t="s">
        <v>19</v>
      </c>
      <c r="N408" s="209" t="s">
        <v>43</v>
      </c>
      <c r="O408" s="85"/>
      <c r="P408" s="210">
        <f>O408*H408</f>
        <v>0</v>
      </c>
      <c r="Q408" s="210">
        <v>0.00023000000000000001</v>
      </c>
      <c r="R408" s="210">
        <f>Q408*H408</f>
        <v>0.02244432</v>
      </c>
      <c r="S408" s="210">
        <v>0</v>
      </c>
      <c r="T408" s="21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2" t="s">
        <v>234</v>
      </c>
      <c r="AT408" s="212" t="s">
        <v>125</v>
      </c>
      <c r="AU408" s="212" t="s">
        <v>82</v>
      </c>
      <c r="AY408" s="18" t="s">
        <v>123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18" t="s">
        <v>80</v>
      </c>
      <c r="BK408" s="213">
        <f>ROUND(I408*H408,2)</f>
        <v>0</v>
      </c>
      <c r="BL408" s="18" t="s">
        <v>234</v>
      </c>
      <c r="BM408" s="212" t="s">
        <v>453</v>
      </c>
    </row>
    <row r="409" s="2" customFormat="1">
      <c r="A409" s="39"/>
      <c r="B409" s="40"/>
      <c r="C409" s="41"/>
      <c r="D409" s="214" t="s">
        <v>132</v>
      </c>
      <c r="E409" s="41"/>
      <c r="F409" s="215" t="s">
        <v>454</v>
      </c>
      <c r="G409" s="41"/>
      <c r="H409" s="41"/>
      <c r="I409" s="216"/>
      <c r="J409" s="41"/>
      <c r="K409" s="41"/>
      <c r="L409" s="45"/>
      <c r="M409" s="217"/>
      <c r="N409" s="218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132</v>
      </c>
      <c r="AU409" s="18" t="s">
        <v>82</v>
      </c>
    </row>
    <row r="410" s="13" customFormat="1">
      <c r="A410" s="13"/>
      <c r="B410" s="219"/>
      <c r="C410" s="220"/>
      <c r="D410" s="221" t="s">
        <v>134</v>
      </c>
      <c r="E410" s="222" t="s">
        <v>19</v>
      </c>
      <c r="F410" s="223" t="s">
        <v>135</v>
      </c>
      <c r="G410" s="220"/>
      <c r="H410" s="222" t="s">
        <v>19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9" t="s">
        <v>134</v>
      </c>
      <c r="AU410" s="229" t="s">
        <v>82</v>
      </c>
      <c r="AV410" s="13" t="s">
        <v>80</v>
      </c>
      <c r="AW410" s="13" t="s">
        <v>33</v>
      </c>
      <c r="AX410" s="13" t="s">
        <v>72</v>
      </c>
      <c r="AY410" s="229" t="s">
        <v>123</v>
      </c>
    </row>
    <row r="411" s="13" customFormat="1">
      <c r="A411" s="13"/>
      <c r="B411" s="219"/>
      <c r="C411" s="220"/>
      <c r="D411" s="221" t="s">
        <v>134</v>
      </c>
      <c r="E411" s="222" t="s">
        <v>19</v>
      </c>
      <c r="F411" s="223" t="s">
        <v>196</v>
      </c>
      <c r="G411" s="220"/>
      <c r="H411" s="222" t="s">
        <v>19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9" t="s">
        <v>134</v>
      </c>
      <c r="AU411" s="229" t="s">
        <v>82</v>
      </c>
      <c r="AV411" s="13" t="s">
        <v>80</v>
      </c>
      <c r="AW411" s="13" t="s">
        <v>33</v>
      </c>
      <c r="AX411" s="13" t="s">
        <v>72</v>
      </c>
      <c r="AY411" s="229" t="s">
        <v>123</v>
      </c>
    </row>
    <row r="412" s="14" customFormat="1">
      <c r="A412" s="14"/>
      <c r="B412" s="230"/>
      <c r="C412" s="231"/>
      <c r="D412" s="221" t="s">
        <v>134</v>
      </c>
      <c r="E412" s="232" t="s">
        <v>19</v>
      </c>
      <c r="F412" s="233" t="s">
        <v>197</v>
      </c>
      <c r="G412" s="231"/>
      <c r="H412" s="234">
        <v>64.561999999999998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0" t="s">
        <v>134</v>
      </c>
      <c r="AU412" s="240" t="s">
        <v>82</v>
      </c>
      <c r="AV412" s="14" t="s">
        <v>82</v>
      </c>
      <c r="AW412" s="14" t="s">
        <v>33</v>
      </c>
      <c r="AX412" s="14" t="s">
        <v>72</v>
      </c>
      <c r="AY412" s="240" t="s">
        <v>123</v>
      </c>
    </row>
    <row r="413" s="14" customFormat="1">
      <c r="A413" s="14"/>
      <c r="B413" s="230"/>
      <c r="C413" s="231"/>
      <c r="D413" s="221" t="s">
        <v>134</v>
      </c>
      <c r="E413" s="232" t="s">
        <v>19</v>
      </c>
      <c r="F413" s="233" t="s">
        <v>198</v>
      </c>
      <c r="G413" s="231"/>
      <c r="H413" s="234">
        <v>3.3599999999999999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0" t="s">
        <v>134</v>
      </c>
      <c r="AU413" s="240" t="s">
        <v>82</v>
      </c>
      <c r="AV413" s="14" t="s">
        <v>82</v>
      </c>
      <c r="AW413" s="14" t="s">
        <v>33</v>
      </c>
      <c r="AX413" s="14" t="s">
        <v>72</v>
      </c>
      <c r="AY413" s="240" t="s">
        <v>123</v>
      </c>
    </row>
    <row r="414" s="14" customFormat="1">
      <c r="A414" s="14"/>
      <c r="B414" s="230"/>
      <c r="C414" s="231"/>
      <c r="D414" s="221" t="s">
        <v>134</v>
      </c>
      <c r="E414" s="232" t="s">
        <v>19</v>
      </c>
      <c r="F414" s="233" t="s">
        <v>199</v>
      </c>
      <c r="G414" s="231"/>
      <c r="H414" s="234">
        <v>3.6720000000000002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134</v>
      </c>
      <c r="AU414" s="240" t="s">
        <v>82</v>
      </c>
      <c r="AV414" s="14" t="s">
        <v>82</v>
      </c>
      <c r="AW414" s="14" t="s">
        <v>33</v>
      </c>
      <c r="AX414" s="14" t="s">
        <v>72</v>
      </c>
      <c r="AY414" s="240" t="s">
        <v>123</v>
      </c>
    </row>
    <row r="415" s="14" customFormat="1">
      <c r="A415" s="14"/>
      <c r="B415" s="230"/>
      <c r="C415" s="231"/>
      <c r="D415" s="221" t="s">
        <v>134</v>
      </c>
      <c r="E415" s="232" t="s">
        <v>19</v>
      </c>
      <c r="F415" s="233" t="s">
        <v>200</v>
      </c>
      <c r="G415" s="231"/>
      <c r="H415" s="234">
        <v>2.2400000000000002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134</v>
      </c>
      <c r="AU415" s="240" t="s">
        <v>82</v>
      </c>
      <c r="AV415" s="14" t="s">
        <v>82</v>
      </c>
      <c r="AW415" s="14" t="s">
        <v>33</v>
      </c>
      <c r="AX415" s="14" t="s">
        <v>72</v>
      </c>
      <c r="AY415" s="240" t="s">
        <v>123</v>
      </c>
    </row>
    <row r="416" s="14" customFormat="1">
      <c r="A416" s="14"/>
      <c r="B416" s="230"/>
      <c r="C416" s="231"/>
      <c r="D416" s="221" t="s">
        <v>134</v>
      </c>
      <c r="E416" s="232" t="s">
        <v>19</v>
      </c>
      <c r="F416" s="233" t="s">
        <v>201</v>
      </c>
      <c r="G416" s="231"/>
      <c r="H416" s="234">
        <v>2.448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0" t="s">
        <v>134</v>
      </c>
      <c r="AU416" s="240" t="s">
        <v>82</v>
      </c>
      <c r="AV416" s="14" t="s">
        <v>82</v>
      </c>
      <c r="AW416" s="14" t="s">
        <v>33</v>
      </c>
      <c r="AX416" s="14" t="s">
        <v>72</v>
      </c>
      <c r="AY416" s="240" t="s">
        <v>123</v>
      </c>
    </row>
    <row r="417" s="14" customFormat="1">
      <c r="A417" s="14"/>
      <c r="B417" s="230"/>
      <c r="C417" s="231"/>
      <c r="D417" s="221" t="s">
        <v>134</v>
      </c>
      <c r="E417" s="232" t="s">
        <v>19</v>
      </c>
      <c r="F417" s="233" t="s">
        <v>254</v>
      </c>
      <c r="G417" s="231"/>
      <c r="H417" s="234">
        <v>8.8300000000000001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0" t="s">
        <v>134</v>
      </c>
      <c r="AU417" s="240" t="s">
        <v>82</v>
      </c>
      <c r="AV417" s="14" t="s">
        <v>82</v>
      </c>
      <c r="AW417" s="14" t="s">
        <v>33</v>
      </c>
      <c r="AX417" s="14" t="s">
        <v>72</v>
      </c>
      <c r="AY417" s="240" t="s">
        <v>123</v>
      </c>
    </row>
    <row r="418" s="14" customFormat="1">
      <c r="A418" s="14"/>
      <c r="B418" s="230"/>
      <c r="C418" s="231"/>
      <c r="D418" s="221" t="s">
        <v>134</v>
      </c>
      <c r="E418" s="232" t="s">
        <v>19</v>
      </c>
      <c r="F418" s="233" t="s">
        <v>255</v>
      </c>
      <c r="G418" s="231"/>
      <c r="H418" s="234">
        <v>2.1739999999999999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0" t="s">
        <v>134</v>
      </c>
      <c r="AU418" s="240" t="s">
        <v>82</v>
      </c>
      <c r="AV418" s="14" t="s">
        <v>82</v>
      </c>
      <c r="AW418" s="14" t="s">
        <v>33</v>
      </c>
      <c r="AX418" s="14" t="s">
        <v>72</v>
      </c>
      <c r="AY418" s="240" t="s">
        <v>123</v>
      </c>
    </row>
    <row r="419" s="13" customFormat="1">
      <c r="A419" s="13"/>
      <c r="B419" s="219"/>
      <c r="C419" s="220"/>
      <c r="D419" s="221" t="s">
        <v>134</v>
      </c>
      <c r="E419" s="222" t="s">
        <v>19</v>
      </c>
      <c r="F419" s="223" t="s">
        <v>145</v>
      </c>
      <c r="G419" s="220"/>
      <c r="H419" s="222" t="s">
        <v>19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29" t="s">
        <v>134</v>
      </c>
      <c r="AU419" s="229" t="s">
        <v>82</v>
      </c>
      <c r="AV419" s="13" t="s">
        <v>80</v>
      </c>
      <c r="AW419" s="13" t="s">
        <v>33</v>
      </c>
      <c r="AX419" s="13" t="s">
        <v>72</v>
      </c>
      <c r="AY419" s="229" t="s">
        <v>123</v>
      </c>
    </row>
    <row r="420" s="14" customFormat="1">
      <c r="A420" s="14"/>
      <c r="B420" s="230"/>
      <c r="C420" s="231"/>
      <c r="D420" s="221" t="s">
        <v>134</v>
      </c>
      <c r="E420" s="232" t="s">
        <v>19</v>
      </c>
      <c r="F420" s="233" t="s">
        <v>202</v>
      </c>
      <c r="G420" s="231"/>
      <c r="H420" s="234">
        <v>10.298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134</v>
      </c>
      <c r="AU420" s="240" t="s">
        <v>82</v>
      </c>
      <c r="AV420" s="14" t="s">
        <v>82</v>
      </c>
      <c r="AW420" s="14" t="s">
        <v>33</v>
      </c>
      <c r="AX420" s="14" t="s">
        <v>72</v>
      </c>
      <c r="AY420" s="240" t="s">
        <v>123</v>
      </c>
    </row>
    <row r="421" s="15" customFormat="1">
      <c r="A421" s="15"/>
      <c r="B421" s="241"/>
      <c r="C421" s="242"/>
      <c r="D421" s="221" t="s">
        <v>134</v>
      </c>
      <c r="E421" s="243" t="s">
        <v>19</v>
      </c>
      <c r="F421" s="244" t="s">
        <v>160</v>
      </c>
      <c r="G421" s="242"/>
      <c r="H421" s="245">
        <v>97.583999999999989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1" t="s">
        <v>134</v>
      </c>
      <c r="AU421" s="251" t="s">
        <v>82</v>
      </c>
      <c r="AV421" s="15" t="s">
        <v>130</v>
      </c>
      <c r="AW421" s="15" t="s">
        <v>33</v>
      </c>
      <c r="AX421" s="15" t="s">
        <v>80</v>
      </c>
      <c r="AY421" s="251" t="s">
        <v>123</v>
      </c>
    </row>
    <row r="422" s="2" customFormat="1" ht="37.8" customHeight="1">
      <c r="A422" s="39"/>
      <c r="B422" s="40"/>
      <c r="C422" s="201" t="s">
        <v>455</v>
      </c>
      <c r="D422" s="201" t="s">
        <v>125</v>
      </c>
      <c r="E422" s="202" t="s">
        <v>456</v>
      </c>
      <c r="F422" s="203" t="s">
        <v>457</v>
      </c>
      <c r="G422" s="204" t="s">
        <v>210</v>
      </c>
      <c r="H422" s="205">
        <v>8</v>
      </c>
      <c r="I422" s="206"/>
      <c r="J422" s="207">
        <f>ROUND(I422*H422,2)</f>
        <v>0</v>
      </c>
      <c r="K422" s="203" t="s">
        <v>129</v>
      </c>
      <c r="L422" s="45"/>
      <c r="M422" s="208" t="s">
        <v>19</v>
      </c>
      <c r="N422" s="209" t="s">
        <v>43</v>
      </c>
      <c r="O422" s="85"/>
      <c r="P422" s="210">
        <f>O422*H422</f>
        <v>0</v>
      </c>
      <c r="Q422" s="210">
        <v>0</v>
      </c>
      <c r="R422" s="210">
        <f>Q422*H422</f>
        <v>0</v>
      </c>
      <c r="S422" s="210">
        <v>0</v>
      </c>
      <c r="T422" s="21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2" t="s">
        <v>234</v>
      </c>
      <c r="AT422" s="212" t="s">
        <v>125</v>
      </c>
      <c r="AU422" s="212" t="s">
        <v>82</v>
      </c>
      <c r="AY422" s="18" t="s">
        <v>123</v>
      </c>
      <c r="BE422" s="213">
        <f>IF(N422="základní",J422,0)</f>
        <v>0</v>
      </c>
      <c r="BF422" s="213">
        <f>IF(N422="snížená",J422,0)</f>
        <v>0</v>
      </c>
      <c r="BG422" s="213">
        <f>IF(N422="zákl. přenesená",J422,0)</f>
        <v>0</v>
      </c>
      <c r="BH422" s="213">
        <f>IF(N422="sníž. přenesená",J422,0)</f>
        <v>0</v>
      </c>
      <c r="BI422" s="213">
        <f>IF(N422="nulová",J422,0)</f>
        <v>0</v>
      </c>
      <c r="BJ422" s="18" t="s">
        <v>80</v>
      </c>
      <c r="BK422" s="213">
        <f>ROUND(I422*H422,2)</f>
        <v>0</v>
      </c>
      <c r="BL422" s="18" t="s">
        <v>234</v>
      </c>
      <c r="BM422" s="212" t="s">
        <v>458</v>
      </c>
    </row>
    <row r="423" s="2" customFormat="1">
      <c r="A423" s="39"/>
      <c r="B423" s="40"/>
      <c r="C423" s="41"/>
      <c r="D423" s="214" t="s">
        <v>132</v>
      </c>
      <c r="E423" s="41"/>
      <c r="F423" s="215" t="s">
        <v>459</v>
      </c>
      <c r="G423" s="41"/>
      <c r="H423" s="41"/>
      <c r="I423" s="216"/>
      <c r="J423" s="41"/>
      <c r="K423" s="41"/>
      <c r="L423" s="45"/>
      <c r="M423" s="217"/>
      <c r="N423" s="218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132</v>
      </c>
      <c r="AU423" s="18" t="s">
        <v>82</v>
      </c>
    </row>
    <row r="424" s="13" customFormat="1">
      <c r="A424" s="13"/>
      <c r="B424" s="219"/>
      <c r="C424" s="220"/>
      <c r="D424" s="221" t="s">
        <v>134</v>
      </c>
      <c r="E424" s="222" t="s">
        <v>19</v>
      </c>
      <c r="F424" s="223" t="s">
        <v>460</v>
      </c>
      <c r="G424" s="220"/>
      <c r="H424" s="222" t="s">
        <v>19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29" t="s">
        <v>134</v>
      </c>
      <c r="AU424" s="229" t="s">
        <v>82</v>
      </c>
      <c r="AV424" s="13" t="s">
        <v>80</v>
      </c>
      <c r="AW424" s="13" t="s">
        <v>33</v>
      </c>
      <c r="AX424" s="13" t="s">
        <v>72</v>
      </c>
      <c r="AY424" s="229" t="s">
        <v>123</v>
      </c>
    </row>
    <row r="425" s="14" customFormat="1">
      <c r="A425" s="14"/>
      <c r="B425" s="230"/>
      <c r="C425" s="231"/>
      <c r="D425" s="221" t="s">
        <v>134</v>
      </c>
      <c r="E425" s="232" t="s">
        <v>19</v>
      </c>
      <c r="F425" s="233" t="s">
        <v>180</v>
      </c>
      <c r="G425" s="231"/>
      <c r="H425" s="234">
        <v>8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0" t="s">
        <v>134</v>
      </c>
      <c r="AU425" s="240" t="s">
        <v>82</v>
      </c>
      <c r="AV425" s="14" t="s">
        <v>82</v>
      </c>
      <c r="AW425" s="14" t="s">
        <v>33</v>
      </c>
      <c r="AX425" s="14" t="s">
        <v>80</v>
      </c>
      <c r="AY425" s="240" t="s">
        <v>123</v>
      </c>
    </row>
    <row r="426" s="2" customFormat="1" ht="16.5" customHeight="1">
      <c r="A426" s="39"/>
      <c r="B426" s="40"/>
      <c r="C426" s="252" t="s">
        <v>461</v>
      </c>
      <c r="D426" s="252" t="s">
        <v>215</v>
      </c>
      <c r="E426" s="253" t="s">
        <v>462</v>
      </c>
      <c r="F426" s="254" t="s">
        <v>463</v>
      </c>
      <c r="G426" s="255" t="s">
        <v>210</v>
      </c>
      <c r="H426" s="256">
        <v>8.8000000000000007</v>
      </c>
      <c r="I426" s="257"/>
      <c r="J426" s="258">
        <f>ROUND(I426*H426,2)</f>
        <v>0</v>
      </c>
      <c r="K426" s="254" t="s">
        <v>129</v>
      </c>
      <c r="L426" s="259"/>
      <c r="M426" s="260" t="s">
        <v>19</v>
      </c>
      <c r="N426" s="261" t="s">
        <v>43</v>
      </c>
      <c r="O426" s="85"/>
      <c r="P426" s="210">
        <f>O426*H426</f>
        <v>0</v>
      </c>
      <c r="Q426" s="210">
        <v>0.00019000000000000001</v>
      </c>
      <c r="R426" s="210">
        <f>Q426*H426</f>
        <v>0.0016720000000000003</v>
      </c>
      <c r="S426" s="210">
        <v>0</v>
      </c>
      <c r="T426" s="21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2" t="s">
        <v>312</v>
      </c>
      <c r="AT426" s="212" t="s">
        <v>215</v>
      </c>
      <c r="AU426" s="212" t="s">
        <v>82</v>
      </c>
      <c r="AY426" s="18" t="s">
        <v>123</v>
      </c>
      <c r="BE426" s="213">
        <f>IF(N426="základní",J426,0)</f>
        <v>0</v>
      </c>
      <c r="BF426" s="213">
        <f>IF(N426="snížená",J426,0)</f>
        <v>0</v>
      </c>
      <c r="BG426" s="213">
        <f>IF(N426="zákl. přenesená",J426,0)</f>
        <v>0</v>
      </c>
      <c r="BH426" s="213">
        <f>IF(N426="sníž. přenesená",J426,0)</f>
        <v>0</v>
      </c>
      <c r="BI426" s="213">
        <f>IF(N426="nulová",J426,0)</f>
        <v>0</v>
      </c>
      <c r="BJ426" s="18" t="s">
        <v>80</v>
      </c>
      <c r="BK426" s="213">
        <f>ROUND(I426*H426,2)</f>
        <v>0</v>
      </c>
      <c r="BL426" s="18" t="s">
        <v>234</v>
      </c>
      <c r="BM426" s="212" t="s">
        <v>464</v>
      </c>
    </row>
    <row r="427" s="14" customFormat="1">
      <c r="A427" s="14"/>
      <c r="B427" s="230"/>
      <c r="C427" s="231"/>
      <c r="D427" s="221" t="s">
        <v>134</v>
      </c>
      <c r="E427" s="231"/>
      <c r="F427" s="233" t="s">
        <v>465</v>
      </c>
      <c r="G427" s="231"/>
      <c r="H427" s="234">
        <v>8.8000000000000007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0" t="s">
        <v>134</v>
      </c>
      <c r="AU427" s="240" t="s">
        <v>82</v>
      </c>
      <c r="AV427" s="14" t="s">
        <v>82</v>
      </c>
      <c r="AW427" s="14" t="s">
        <v>4</v>
      </c>
      <c r="AX427" s="14" t="s">
        <v>80</v>
      </c>
      <c r="AY427" s="240" t="s">
        <v>123</v>
      </c>
    </row>
    <row r="428" s="2" customFormat="1" ht="24.15" customHeight="1">
      <c r="A428" s="39"/>
      <c r="B428" s="40"/>
      <c r="C428" s="201" t="s">
        <v>466</v>
      </c>
      <c r="D428" s="201" t="s">
        <v>125</v>
      </c>
      <c r="E428" s="202" t="s">
        <v>467</v>
      </c>
      <c r="F428" s="203" t="s">
        <v>468</v>
      </c>
      <c r="G428" s="204" t="s">
        <v>261</v>
      </c>
      <c r="H428" s="205">
        <v>0.216</v>
      </c>
      <c r="I428" s="206"/>
      <c r="J428" s="207">
        <f>ROUND(I428*H428,2)</f>
        <v>0</v>
      </c>
      <c r="K428" s="203" t="s">
        <v>129</v>
      </c>
      <c r="L428" s="45"/>
      <c r="M428" s="208" t="s">
        <v>19</v>
      </c>
      <c r="N428" s="209" t="s">
        <v>43</v>
      </c>
      <c r="O428" s="85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2" t="s">
        <v>234</v>
      </c>
      <c r="AT428" s="212" t="s">
        <v>125</v>
      </c>
      <c r="AU428" s="212" t="s">
        <v>82</v>
      </c>
      <c r="AY428" s="18" t="s">
        <v>123</v>
      </c>
      <c r="BE428" s="213">
        <f>IF(N428="základní",J428,0)</f>
        <v>0</v>
      </c>
      <c r="BF428" s="213">
        <f>IF(N428="snížená",J428,0)</f>
        <v>0</v>
      </c>
      <c r="BG428" s="213">
        <f>IF(N428="zákl. přenesená",J428,0)</f>
        <v>0</v>
      </c>
      <c r="BH428" s="213">
        <f>IF(N428="sníž. přenesená",J428,0)</f>
        <v>0</v>
      </c>
      <c r="BI428" s="213">
        <f>IF(N428="nulová",J428,0)</f>
        <v>0</v>
      </c>
      <c r="BJ428" s="18" t="s">
        <v>80</v>
      </c>
      <c r="BK428" s="213">
        <f>ROUND(I428*H428,2)</f>
        <v>0</v>
      </c>
      <c r="BL428" s="18" t="s">
        <v>234</v>
      </c>
      <c r="BM428" s="212" t="s">
        <v>469</v>
      </c>
    </row>
    <row r="429" s="2" customFormat="1">
      <c r="A429" s="39"/>
      <c r="B429" s="40"/>
      <c r="C429" s="41"/>
      <c r="D429" s="214" t="s">
        <v>132</v>
      </c>
      <c r="E429" s="41"/>
      <c r="F429" s="215" t="s">
        <v>470</v>
      </c>
      <c r="G429" s="41"/>
      <c r="H429" s="41"/>
      <c r="I429" s="216"/>
      <c r="J429" s="41"/>
      <c r="K429" s="41"/>
      <c r="L429" s="45"/>
      <c r="M429" s="217"/>
      <c r="N429" s="218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132</v>
      </c>
      <c r="AU429" s="18" t="s">
        <v>82</v>
      </c>
    </row>
    <row r="430" s="2" customFormat="1" ht="24.15" customHeight="1">
      <c r="A430" s="39"/>
      <c r="B430" s="40"/>
      <c r="C430" s="201" t="s">
        <v>471</v>
      </c>
      <c r="D430" s="201" t="s">
        <v>125</v>
      </c>
      <c r="E430" s="202" t="s">
        <v>472</v>
      </c>
      <c r="F430" s="203" t="s">
        <v>473</v>
      </c>
      <c r="G430" s="204" t="s">
        <v>261</v>
      </c>
      <c r="H430" s="205">
        <v>0.216</v>
      </c>
      <c r="I430" s="206"/>
      <c r="J430" s="207">
        <f>ROUND(I430*H430,2)</f>
        <v>0</v>
      </c>
      <c r="K430" s="203" t="s">
        <v>129</v>
      </c>
      <c r="L430" s="45"/>
      <c r="M430" s="208" t="s">
        <v>19</v>
      </c>
      <c r="N430" s="209" t="s">
        <v>43</v>
      </c>
      <c r="O430" s="85"/>
      <c r="P430" s="210">
        <f>O430*H430</f>
        <v>0</v>
      </c>
      <c r="Q430" s="210">
        <v>0</v>
      </c>
      <c r="R430" s="210">
        <f>Q430*H430</f>
        <v>0</v>
      </c>
      <c r="S430" s="210">
        <v>0</v>
      </c>
      <c r="T430" s="21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2" t="s">
        <v>234</v>
      </c>
      <c r="AT430" s="212" t="s">
        <v>125</v>
      </c>
      <c r="AU430" s="212" t="s">
        <v>82</v>
      </c>
      <c r="AY430" s="18" t="s">
        <v>123</v>
      </c>
      <c r="BE430" s="213">
        <f>IF(N430="základní",J430,0)</f>
        <v>0</v>
      </c>
      <c r="BF430" s="213">
        <f>IF(N430="snížená",J430,0)</f>
        <v>0</v>
      </c>
      <c r="BG430" s="213">
        <f>IF(N430="zákl. přenesená",J430,0)</f>
        <v>0</v>
      </c>
      <c r="BH430" s="213">
        <f>IF(N430="sníž. přenesená",J430,0)</f>
        <v>0</v>
      </c>
      <c r="BI430" s="213">
        <f>IF(N430="nulová",J430,0)</f>
        <v>0</v>
      </c>
      <c r="BJ430" s="18" t="s">
        <v>80</v>
      </c>
      <c r="BK430" s="213">
        <f>ROUND(I430*H430,2)</f>
        <v>0</v>
      </c>
      <c r="BL430" s="18" t="s">
        <v>234</v>
      </c>
      <c r="BM430" s="212" t="s">
        <v>474</v>
      </c>
    </row>
    <row r="431" s="2" customFormat="1">
      <c r="A431" s="39"/>
      <c r="B431" s="40"/>
      <c r="C431" s="41"/>
      <c r="D431" s="214" t="s">
        <v>132</v>
      </c>
      <c r="E431" s="41"/>
      <c r="F431" s="215" t="s">
        <v>475</v>
      </c>
      <c r="G431" s="41"/>
      <c r="H431" s="41"/>
      <c r="I431" s="216"/>
      <c r="J431" s="41"/>
      <c r="K431" s="41"/>
      <c r="L431" s="45"/>
      <c r="M431" s="217"/>
      <c r="N431" s="218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132</v>
      </c>
      <c r="AU431" s="18" t="s">
        <v>82</v>
      </c>
    </row>
    <row r="432" s="2" customFormat="1" ht="33" customHeight="1">
      <c r="A432" s="39"/>
      <c r="B432" s="40"/>
      <c r="C432" s="201" t="s">
        <v>476</v>
      </c>
      <c r="D432" s="201" t="s">
        <v>125</v>
      </c>
      <c r="E432" s="202" t="s">
        <v>477</v>
      </c>
      <c r="F432" s="203" t="s">
        <v>478</v>
      </c>
      <c r="G432" s="204" t="s">
        <v>261</v>
      </c>
      <c r="H432" s="205">
        <v>4.3200000000000003</v>
      </c>
      <c r="I432" s="206"/>
      <c r="J432" s="207">
        <f>ROUND(I432*H432,2)</f>
        <v>0</v>
      </c>
      <c r="K432" s="203" t="s">
        <v>129</v>
      </c>
      <c r="L432" s="45"/>
      <c r="M432" s="208" t="s">
        <v>19</v>
      </c>
      <c r="N432" s="209" t="s">
        <v>43</v>
      </c>
      <c r="O432" s="85"/>
      <c r="P432" s="210">
        <f>O432*H432</f>
        <v>0</v>
      </c>
      <c r="Q432" s="210">
        <v>0</v>
      </c>
      <c r="R432" s="210">
        <f>Q432*H432</f>
        <v>0</v>
      </c>
      <c r="S432" s="210">
        <v>0</v>
      </c>
      <c r="T432" s="21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2" t="s">
        <v>234</v>
      </c>
      <c r="AT432" s="212" t="s">
        <v>125</v>
      </c>
      <c r="AU432" s="212" t="s">
        <v>82</v>
      </c>
      <c r="AY432" s="18" t="s">
        <v>123</v>
      </c>
      <c r="BE432" s="213">
        <f>IF(N432="základní",J432,0)</f>
        <v>0</v>
      </c>
      <c r="BF432" s="213">
        <f>IF(N432="snížená",J432,0)</f>
        <v>0</v>
      </c>
      <c r="BG432" s="213">
        <f>IF(N432="zákl. přenesená",J432,0)</f>
        <v>0</v>
      </c>
      <c r="BH432" s="213">
        <f>IF(N432="sníž. přenesená",J432,0)</f>
        <v>0</v>
      </c>
      <c r="BI432" s="213">
        <f>IF(N432="nulová",J432,0)</f>
        <v>0</v>
      </c>
      <c r="BJ432" s="18" t="s">
        <v>80</v>
      </c>
      <c r="BK432" s="213">
        <f>ROUND(I432*H432,2)</f>
        <v>0</v>
      </c>
      <c r="BL432" s="18" t="s">
        <v>234</v>
      </c>
      <c r="BM432" s="212" t="s">
        <v>479</v>
      </c>
    </row>
    <row r="433" s="2" customFormat="1">
      <c r="A433" s="39"/>
      <c r="B433" s="40"/>
      <c r="C433" s="41"/>
      <c r="D433" s="214" t="s">
        <v>132</v>
      </c>
      <c r="E433" s="41"/>
      <c r="F433" s="215" t="s">
        <v>480</v>
      </c>
      <c r="G433" s="41"/>
      <c r="H433" s="41"/>
      <c r="I433" s="216"/>
      <c r="J433" s="41"/>
      <c r="K433" s="41"/>
      <c r="L433" s="45"/>
      <c r="M433" s="217"/>
      <c r="N433" s="218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132</v>
      </c>
      <c r="AU433" s="18" t="s">
        <v>82</v>
      </c>
    </row>
    <row r="434" s="14" customFormat="1">
      <c r="A434" s="14"/>
      <c r="B434" s="230"/>
      <c r="C434" s="231"/>
      <c r="D434" s="221" t="s">
        <v>134</v>
      </c>
      <c r="E434" s="231"/>
      <c r="F434" s="233" t="s">
        <v>481</v>
      </c>
      <c r="G434" s="231"/>
      <c r="H434" s="234">
        <v>4.3200000000000003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134</v>
      </c>
      <c r="AU434" s="240" t="s">
        <v>82</v>
      </c>
      <c r="AV434" s="14" t="s">
        <v>82</v>
      </c>
      <c r="AW434" s="14" t="s">
        <v>4</v>
      </c>
      <c r="AX434" s="14" t="s">
        <v>80</v>
      </c>
      <c r="AY434" s="240" t="s">
        <v>123</v>
      </c>
    </row>
    <row r="435" s="12" customFormat="1" ht="22.8" customHeight="1">
      <c r="A435" s="12"/>
      <c r="B435" s="185"/>
      <c r="C435" s="186"/>
      <c r="D435" s="187" t="s">
        <v>71</v>
      </c>
      <c r="E435" s="199" t="s">
        <v>482</v>
      </c>
      <c r="F435" s="199" t="s">
        <v>483</v>
      </c>
      <c r="G435" s="186"/>
      <c r="H435" s="186"/>
      <c r="I435" s="189"/>
      <c r="J435" s="200">
        <f>BK435</f>
        <v>0</v>
      </c>
      <c r="K435" s="186"/>
      <c r="L435" s="191"/>
      <c r="M435" s="192"/>
      <c r="N435" s="193"/>
      <c r="O435" s="193"/>
      <c r="P435" s="194">
        <f>SUM(P436:P455)</f>
        <v>0</v>
      </c>
      <c r="Q435" s="193"/>
      <c r="R435" s="194">
        <f>SUM(R436:R455)</f>
        <v>0.22477391999999999</v>
      </c>
      <c r="S435" s="193"/>
      <c r="T435" s="195">
        <f>SUM(T436:T455)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96" t="s">
        <v>82</v>
      </c>
      <c r="AT435" s="197" t="s">
        <v>71</v>
      </c>
      <c r="AU435" s="197" t="s">
        <v>80</v>
      </c>
      <c r="AY435" s="196" t="s">
        <v>123</v>
      </c>
      <c r="BK435" s="198">
        <f>SUM(BK436:BK455)</f>
        <v>0</v>
      </c>
    </row>
    <row r="436" s="2" customFormat="1" ht="16.5" customHeight="1">
      <c r="A436" s="39"/>
      <c r="B436" s="40"/>
      <c r="C436" s="201" t="s">
        <v>484</v>
      </c>
      <c r="D436" s="201" t="s">
        <v>125</v>
      </c>
      <c r="E436" s="202" t="s">
        <v>485</v>
      </c>
      <c r="F436" s="203" t="s">
        <v>486</v>
      </c>
      <c r="G436" s="204" t="s">
        <v>128</v>
      </c>
      <c r="H436" s="205">
        <v>5</v>
      </c>
      <c r="I436" s="206"/>
      <c r="J436" s="207">
        <f>ROUND(I436*H436,2)</f>
        <v>0</v>
      </c>
      <c r="K436" s="203" t="s">
        <v>129</v>
      </c>
      <c r="L436" s="45"/>
      <c r="M436" s="208" t="s">
        <v>19</v>
      </c>
      <c r="N436" s="209" t="s">
        <v>43</v>
      </c>
      <c r="O436" s="85"/>
      <c r="P436" s="210">
        <f>O436*H436</f>
        <v>0</v>
      </c>
      <c r="Q436" s="210">
        <v>0.00013999999999999999</v>
      </c>
      <c r="R436" s="210">
        <f>Q436*H436</f>
        <v>0.00069999999999999988</v>
      </c>
      <c r="S436" s="210">
        <v>0</v>
      </c>
      <c r="T436" s="21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2" t="s">
        <v>234</v>
      </c>
      <c r="AT436" s="212" t="s">
        <v>125</v>
      </c>
      <c r="AU436" s="212" t="s">
        <v>82</v>
      </c>
      <c r="AY436" s="18" t="s">
        <v>123</v>
      </c>
      <c r="BE436" s="213">
        <f>IF(N436="základní",J436,0)</f>
        <v>0</v>
      </c>
      <c r="BF436" s="213">
        <f>IF(N436="snížená",J436,0)</f>
        <v>0</v>
      </c>
      <c r="BG436" s="213">
        <f>IF(N436="zákl. přenesená",J436,0)</f>
        <v>0</v>
      </c>
      <c r="BH436" s="213">
        <f>IF(N436="sníž. přenesená",J436,0)</f>
        <v>0</v>
      </c>
      <c r="BI436" s="213">
        <f>IF(N436="nulová",J436,0)</f>
        <v>0</v>
      </c>
      <c r="BJ436" s="18" t="s">
        <v>80</v>
      </c>
      <c r="BK436" s="213">
        <f>ROUND(I436*H436,2)</f>
        <v>0</v>
      </c>
      <c r="BL436" s="18" t="s">
        <v>234</v>
      </c>
      <c r="BM436" s="212" t="s">
        <v>487</v>
      </c>
    </row>
    <row r="437" s="2" customFormat="1">
      <c r="A437" s="39"/>
      <c r="B437" s="40"/>
      <c r="C437" s="41"/>
      <c r="D437" s="214" t="s">
        <v>132</v>
      </c>
      <c r="E437" s="41"/>
      <c r="F437" s="215" t="s">
        <v>488</v>
      </c>
      <c r="G437" s="41"/>
      <c r="H437" s="41"/>
      <c r="I437" s="216"/>
      <c r="J437" s="41"/>
      <c r="K437" s="41"/>
      <c r="L437" s="45"/>
      <c r="M437" s="217"/>
      <c r="N437" s="218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132</v>
      </c>
      <c r="AU437" s="18" t="s">
        <v>82</v>
      </c>
    </row>
    <row r="438" s="13" customFormat="1">
      <c r="A438" s="13"/>
      <c r="B438" s="219"/>
      <c r="C438" s="220"/>
      <c r="D438" s="221" t="s">
        <v>134</v>
      </c>
      <c r="E438" s="222" t="s">
        <v>19</v>
      </c>
      <c r="F438" s="223" t="s">
        <v>489</v>
      </c>
      <c r="G438" s="220"/>
      <c r="H438" s="222" t="s">
        <v>19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9" t="s">
        <v>134</v>
      </c>
      <c r="AU438" s="229" t="s">
        <v>82</v>
      </c>
      <c r="AV438" s="13" t="s">
        <v>80</v>
      </c>
      <c r="AW438" s="13" t="s">
        <v>33</v>
      </c>
      <c r="AX438" s="13" t="s">
        <v>72</v>
      </c>
      <c r="AY438" s="229" t="s">
        <v>123</v>
      </c>
    </row>
    <row r="439" s="14" customFormat="1">
      <c r="A439" s="14"/>
      <c r="B439" s="230"/>
      <c r="C439" s="231"/>
      <c r="D439" s="221" t="s">
        <v>134</v>
      </c>
      <c r="E439" s="232" t="s">
        <v>19</v>
      </c>
      <c r="F439" s="233" t="s">
        <v>152</v>
      </c>
      <c r="G439" s="231"/>
      <c r="H439" s="234">
        <v>5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134</v>
      </c>
      <c r="AU439" s="240" t="s">
        <v>82</v>
      </c>
      <c r="AV439" s="14" t="s">
        <v>82</v>
      </c>
      <c r="AW439" s="14" t="s">
        <v>33</v>
      </c>
      <c r="AX439" s="14" t="s">
        <v>80</v>
      </c>
      <c r="AY439" s="240" t="s">
        <v>123</v>
      </c>
    </row>
    <row r="440" s="2" customFormat="1" ht="24.15" customHeight="1">
      <c r="A440" s="39"/>
      <c r="B440" s="40"/>
      <c r="C440" s="201" t="s">
        <v>490</v>
      </c>
      <c r="D440" s="201" t="s">
        <v>125</v>
      </c>
      <c r="E440" s="202" t="s">
        <v>491</v>
      </c>
      <c r="F440" s="203" t="s">
        <v>492</v>
      </c>
      <c r="G440" s="204" t="s">
        <v>128</v>
      </c>
      <c r="H440" s="205">
        <v>200.066</v>
      </c>
      <c r="I440" s="206"/>
      <c r="J440" s="207">
        <f>ROUND(I440*H440,2)</f>
        <v>0</v>
      </c>
      <c r="K440" s="203" t="s">
        <v>129</v>
      </c>
      <c r="L440" s="45"/>
      <c r="M440" s="208" t="s">
        <v>19</v>
      </c>
      <c r="N440" s="209" t="s">
        <v>43</v>
      </c>
      <c r="O440" s="85"/>
      <c r="P440" s="210">
        <f>O440*H440</f>
        <v>0</v>
      </c>
      <c r="Q440" s="210">
        <v>0.00013999999999999999</v>
      </c>
      <c r="R440" s="210">
        <f>Q440*H440</f>
        <v>0.028009239999999998</v>
      </c>
      <c r="S440" s="210">
        <v>0</v>
      </c>
      <c r="T440" s="21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2" t="s">
        <v>234</v>
      </c>
      <c r="AT440" s="212" t="s">
        <v>125</v>
      </c>
      <c r="AU440" s="212" t="s">
        <v>82</v>
      </c>
      <c r="AY440" s="18" t="s">
        <v>123</v>
      </c>
      <c r="BE440" s="213">
        <f>IF(N440="základní",J440,0)</f>
        <v>0</v>
      </c>
      <c r="BF440" s="213">
        <f>IF(N440="snížená",J440,0)</f>
        <v>0</v>
      </c>
      <c r="BG440" s="213">
        <f>IF(N440="zákl. přenesená",J440,0)</f>
        <v>0</v>
      </c>
      <c r="BH440" s="213">
        <f>IF(N440="sníž. přenesená",J440,0)</f>
        <v>0</v>
      </c>
      <c r="BI440" s="213">
        <f>IF(N440="nulová",J440,0)</f>
        <v>0</v>
      </c>
      <c r="BJ440" s="18" t="s">
        <v>80</v>
      </c>
      <c r="BK440" s="213">
        <f>ROUND(I440*H440,2)</f>
        <v>0</v>
      </c>
      <c r="BL440" s="18" t="s">
        <v>234</v>
      </c>
      <c r="BM440" s="212" t="s">
        <v>493</v>
      </c>
    </row>
    <row r="441" s="2" customFormat="1">
      <c r="A441" s="39"/>
      <c r="B441" s="40"/>
      <c r="C441" s="41"/>
      <c r="D441" s="214" t="s">
        <v>132</v>
      </c>
      <c r="E441" s="41"/>
      <c r="F441" s="215" t="s">
        <v>494</v>
      </c>
      <c r="G441" s="41"/>
      <c r="H441" s="41"/>
      <c r="I441" s="216"/>
      <c r="J441" s="41"/>
      <c r="K441" s="41"/>
      <c r="L441" s="45"/>
      <c r="M441" s="217"/>
      <c r="N441" s="218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132</v>
      </c>
      <c r="AU441" s="18" t="s">
        <v>82</v>
      </c>
    </row>
    <row r="442" s="13" customFormat="1">
      <c r="A442" s="13"/>
      <c r="B442" s="219"/>
      <c r="C442" s="220"/>
      <c r="D442" s="221" t="s">
        <v>134</v>
      </c>
      <c r="E442" s="222" t="s">
        <v>19</v>
      </c>
      <c r="F442" s="223" t="s">
        <v>135</v>
      </c>
      <c r="G442" s="220"/>
      <c r="H442" s="222" t="s">
        <v>19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29" t="s">
        <v>134</v>
      </c>
      <c r="AU442" s="229" t="s">
        <v>82</v>
      </c>
      <c r="AV442" s="13" t="s">
        <v>80</v>
      </c>
      <c r="AW442" s="13" t="s">
        <v>33</v>
      </c>
      <c r="AX442" s="13" t="s">
        <v>72</v>
      </c>
      <c r="AY442" s="229" t="s">
        <v>123</v>
      </c>
    </row>
    <row r="443" s="13" customFormat="1">
      <c r="A443" s="13"/>
      <c r="B443" s="219"/>
      <c r="C443" s="220"/>
      <c r="D443" s="221" t="s">
        <v>134</v>
      </c>
      <c r="E443" s="222" t="s">
        <v>19</v>
      </c>
      <c r="F443" s="223" t="s">
        <v>203</v>
      </c>
      <c r="G443" s="220"/>
      <c r="H443" s="222" t="s">
        <v>19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9" t="s">
        <v>134</v>
      </c>
      <c r="AU443" s="229" t="s">
        <v>82</v>
      </c>
      <c r="AV443" s="13" t="s">
        <v>80</v>
      </c>
      <c r="AW443" s="13" t="s">
        <v>33</v>
      </c>
      <c r="AX443" s="13" t="s">
        <v>72</v>
      </c>
      <c r="AY443" s="229" t="s">
        <v>123</v>
      </c>
    </row>
    <row r="444" s="14" customFormat="1">
      <c r="A444" s="14"/>
      <c r="B444" s="230"/>
      <c r="C444" s="231"/>
      <c r="D444" s="221" t="s">
        <v>134</v>
      </c>
      <c r="E444" s="232" t="s">
        <v>19</v>
      </c>
      <c r="F444" s="233" t="s">
        <v>204</v>
      </c>
      <c r="G444" s="231"/>
      <c r="H444" s="234">
        <v>147.38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134</v>
      </c>
      <c r="AU444" s="240" t="s">
        <v>82</v>
      </c>
      <c r="AV444" s="14" t="s">
        <v>82</v>
      </c>
      <c r="AW444" s="14" t="s">
        <v>33</v>
      </c>
      <c r="AX444" s="14" t="s">
        <v>72</v>
      </c>
      <c r="AY444" s="240" t="s">
        <v>123</v>
      </c>
    </row>
    <row r="445" s="14" customFormat="1">
      <c r="A445" s="14"/>
      <c r="B445" s="230"/>
      <c r="C445" s="231"/>
      <c r="D445" s="221" t="s">
        <v>134</v>
      </c>
      <c r="E445" s="232" t="s">
        <v>19</v>
      </c>
      <c r="F445" s="233" t="s">
        <v>205</v>
      </c>
      <c r="G445" s="231"/>
      <c r="H445" s="234">
        <v>7.4930000000000003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134</v>
      </c>
      <c r="AU445" s="240" t="s">
        <v>82</v>
      </c>
      <c r="AV445" s="14" t="s">
        <v>82</v>
      </c>
      <c r="AW445" s="14" t="s">
        <v>33</v>
      </c>
      <c r="AX445" s="14" t="s">
        <v>72</v>
      </c>
      <c r="AY445" s="240" t="s">
        <v>123</v>
      </c>
    </row>
    <row r="446" s="14" customFormat="1">
      <c r="A446" s="14"/>
      <c r="B446" s="230"/>
      <c r="C446" s="231"/>
      <c r="D446" s="221" t="s">
        <v>134</v>
      </c>
      <c r="E446" s="232" t="s">
        <v>19</v>
      </c>
      <c r="F446" s="233" t="s">
        <v>206</v>
      </c>
      <c r="G446" s="231"/>
      <c r="H446" s="234">
        <v>45.192999999999998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134</v>
      </c>
      <c r="AU446" s="240" t="s">
        <v>82</v>
      </c>
      <c r="AV446" s="14" t="s">
        <v>82</v>
      </c>
      <c r="AW446" s="14" t="s">
        <v>33</v>
      </c>
      <c r="AX446" s="14" t="s">
        <v>72</v>
      </c>
      <c r="AY446" s="240" t="s">
        <v>123</v>
      </c>
    </row>
    <row r="447" s="15" customFormat="1">
      <c r="A447" s="15"/>
      <c r="B447" s="241"/>
      <c r="C447" s="242"/>
      <c r="D447" s="221" t="s">
        <v>134</v>
      </c>
      <c r="E447" s="243" t="s">
        <v>19</v>
      </c>
      <c r="F447" s="244" t="s">
        <v>160</v>
      </c>
      <c r="G447" s="242"/>
      <c r="H447" s="245">
        <v>200.06599999999997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1" t="s">
        <v>134</v>
      </c>
      <c r="AU447" s="251" t="s">
        <v>82</v>
      </c>
      <c r="AV447" s="15" t="s">
        <v>130</v>
      </c>
      <c r="AW447" s="15" t="s">
        <v>33</v>
      </c>
      <c r="AX447" s="15" t="s">
        <v>80</v>
      </c>
      <c r="AY447" s="251" t="s">
        <v>123</v>
      </c>
    </row>
    <row r="448" s="2" customFormat="1" ht="16.5" customHeight="1">
      <c r="A448" s="39"/>
      <c r="B448" s="40"/>
      <c r="C448" s="201" t="s">
        <v>495</v>
      </c>
      <c r="D448" s="201" t="s">
        <v>125</v>
      </c>
      <c r="E448" s="202" t="s">
        <v>496</v>
      </c>
      <c r="F448" s="203" t="s">
        <v>497</v>
      </c>
      <c r="G448" s="204" t="s">
        <v>128</v>
      </c>
      <c r="H448" s="205">
        <v>200.066</v>
      </c>
      <c r="I448" s="206"/>
      <c r="J448" s="207">
        <f>ROUND(I448*H448,2)</f>
        <v>0</v>
      </c>
      <c r="K448" s="203" t="s">
        <v>129</v>
      </c>
      <c r="L448" s="45"/>
      <c r="M448" s="208" t="s">
        <v>19</v>
      </c>
      <c r="N448" s="209" t="s">
        <v>43</v>
      </c>
      <c r="O448" s="85"/>
      <c r="P448" s="210">
        <f>O448*H448</f>
        <v>0</v>
      </c>
      <c r="Q448" s="210">
        <v>0.00097999999999999997</v>
      </c>
      <c r="R448" s="210">
        <f>Q448*H448</f>
        <v>0.19606467999999999</v>
      </c>
      <c r="S448" s="210">
        <v>0</v>
      </c>
      <c r="T448" s="21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2" t="s">
        <v>234</v>
      </c>
      <c r="AT448" s="212" t="s">
        <v>125</v>
      </c>
      <c r="AU448" s="212" t="s">
        <v>82</v>
      </c>
      <c r="AY448" s="18" t="s">
        <v>123</v>
      </c>
      <c r="BE448" s="213">
        <f>IF(N448="základní",J448,0)</f>
        <v>0</v>
      </c>
      <c r="BF448" s="213">
        <f>IF(N448="snížená",J448,0)</f>
        <v>0</v>
      </c>
      <c r="BG448" s="213">
        <f>IF(N448="zákl. přenesená",J448,0)</f>
        <v>0</v>
      </c>
      <c r="BH448" s="213">
        <f>IF(N448="sníž. přenesená",J448,0)</f>
        <v>0</v>
      </c>
      <c r="BI448" s="213">
        <f>IF(N448="nulová",J448,0)</f>
        <v>0</v>
      </c>
      <c r="BJ448" s="18" t="s">
        <v>80</v>
      </c>
      <c r="BK448" s="213">
        <f>ROUND(I448*H448,2)</f>
        <v>0</v>
      </c>
      <c r="BL448" s="18" t="s">
        <v>234</v>
      </c>
      <c r="BM448" s="212" t="s">
        <v>498</v>
      </c>
    </row>
    <row r="449" s="2" customFormat="1">
      <c r="A449" s="39"/>
      <c r="B449" s="40"/>
      <c r="C449" s="41"/>
      <c r="D449" s="214" t="s">
        <v>132</v>
      </c>
      <c r="E449" s="41"/>
      <c r="F449" s="215" t="s">
        <v>499</v>
      </c>
      <c r="G449" s="41"/>
      <c r="H449" s="41"/>
      <c r="I449" s="216"/>
      <c r="J449" s="41"/>
      <c r="K449" s="41"/>
      <c r="L449" s="45"/>
      <c r="M449" s="217"/>
      <c r="N449" s="218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132</v>
      </c>
      <c r="AU449" s="18" t="s">
        <v>82</v>
      </c>
    </row>
    <row r="450" s="13" customFormat="1">
      <c r="A450" s="13"/>
      <c r="B450" s="219"/>
      <c r="C450" s="220"/>
      <c r="D450" s="221" t="s">
        <v>134</v>
      </c>
      <c r="E450" s="222" t="s">
        <v>19</v>
      </c>
      <c r="F450" s="223" t="s">
        <v>135</v>
      </c>
      <c r="G450" s="220"/>
      <c r="H450" s="222" t="s">
        <v>19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29" t="s">
        <v>134</v>
      </c>
      <c r="AU450" s="229" t="s">
        <v>82</v>
      </c>
      <c r="AV450" s="13" t="s">
        <v>80</v>
      </c>
      <c r="AW450" s="13" t="s">
        <v>33</v>
      </c>
      <c r="AX450" s="13" t="s">
        <v>72</v>
      </c>
      <c r="AY450" s="229" t="s">
        <v>123</v>
      </c>
    </row>
    <row r="451" s="13" customFormat="1">
      <c r="A451" s="13"/>
      <c r="B451" s="219"/>
      <c r="C451" s="220"/>
      <c r="D451" s="221" t="s">
        <v>134</v>
      </c>
      <c r="E451" s="222" t="s">
        <v>19</v>
      </c>
      <c r="F451" s="223" t="s">
        <v>203</v>
      </c>
      <c r="G451" s="220"/>
      <c r="H451" s="222" t="s">
        <v>19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29" t="s">
        <v>134</v>
      </c>
      <c r="AU451" s="229" t="s">
        <v>82</v>
      </c>
      <c r="AV451" s="13" t="s">
        <v>80</v>
      </c>
      <c r="AW451" s="13" t="s">
        <v>33</v>
      </c>
      <c r="AX451" s="13" t="s">
        <v>72</v>
      </c>
      <c r="AY451" s="229" t="s">
        <v>123</v>
      </c>
    </row>
    <row r="452" s="14" customFormat="1">
      <c r="A452" s="14"/>
      <c r="B452" s="230"/>
      <c r="C452" s="231"/>
      <c r="D452" s="221" t="s">
        <v>134</v>
      </c>
      <c r="E452" s="232" t="s">
        <v>19</v>
      </c>
      <c r="F452" s="233" t="s">
        <v>204</v>
      </c>
      <c r="G452" s="231"/>
      <c r="H452" s="234">
        <v>147.38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0" t="s">
        <v>134</v>
      </c>
      <c r="AU452" s="240" t="s">
        <v>82</v>
      </c>
      <c r="AV452" s="14" t="s">
        <v>82</v>
      </c>
      <c r="AW452" s="14" t="s">
        <v>33</v>
      </c>
      <c r="AX452" s="14" t="s">
        <v>72</v>
      </c>
      <c r="AY452" s="240" t="s">
        <v>123</v>
      </c>
    </row>
    <row r="453" s="14" customFormat="1">
      <c r="A453" s="14"/>
      <c r="B453" s="230"/>
      <c r="C453" s="231"/>
      <c r="D453" s="221" t="s">
        <v>134</v>
      </c>
      <c r="E453" s="232" t="s">
        <v>19</v>
      </c>
      <c r="F453" s="233" t="s">
        <v>205</v>
      </c>
      <c r="G453" s="231"/>
      <c r="H453" s="234">
        <v>7.4930000000000003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0" t="s">
        <v>134</v>
      </c>
      <c r="AU453" s="240" t="s">
        <v>82</v>
      </c>
      <c r="AV453" s="14" t="s">
        <v>82</v>
      </c>
      <c r="AW453" s="14" t="s">
        <v>33</v>
      </c>
      <c r="AX453" s="14" t="s">
        <v>72</v>
      </c>
      <c r="AY453" s="240" t="s">
        <v>123</v>
      </c>
    </row>
    <row r="454" s="14" customFormat="1">
      <c r="A454" s="14"/>
      <c r="B454" s="230"/>
      <c r="C454" s="231"/>
      <c r="D454" s="221" t="s">
        <v>134</v>
      </c>
      <c r="E454" s="232" t="s">
        <v>19</v>
      </c>
      <c r="F454" s="233" t="s">
        <v>206</v>
      </c>
      <c r="G454" s="231"/>
      <c r="H454" s="234">
        <v>45.192999999999998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0" t="s">
        <v>134</v>
      </c>
      <c r="AU454" s="240" t="s">
        <v>82</v>
      </c>
      <c r="AV454" s="14" t="s">
        <v>82</v>
      </c>
      <c r="AW454" s="14" t="s">
        <v>33</v>
      </c>
      <c r="AX454" s="14" t="s">
        <v>72</v>
      </c>
      <c r="AY454" s="240" t="s">
        <v>123</v>
      </c>
    </row>
    <row r="455" s="15" customFormat="1">
      <c r="A455" s="15"/>
      <c r="B455" s="241"/>
      <c r="C455" s="242"/>
      <c r="D455" s="221" t="s">
        <v>134</v>
      </c>
      <c r="E455" s="243" t="s">
        <v>19</v>
      </c>
      <c r="F455" s="244" t="s">
        <v>160</v>
      </c>
      <c r="G455" s="242"/>
      <c r="H455" s="245">
        <v>200.06599999999997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1" t="s">
        <v>134</v>
      </c>
      <c r="AU455" s="251" t="s">
        <v>82</v>
      </c>
      <c r="AV455" s="15" t="s">
        <v>130</v>
      </c>
      <c r="AW455" s="15" t="s">
        <v>33</v>
      </c>
      <c r="AX455" s="15" t="s">
        <v>80</v>
      </c>
      <c r="AY455" s="251" t="s">
        <v>123</v>
      </c>
    </row>
    <row r="456" s="12" customFormat="1" ht="25.92" customHeight="1">
      <c r="A456" s="12"/>
      <c r="B456" s="185"/>
      <c r="C456" s="186"/>
      <c r="D456" s="187" t="s">
        <v>71</v>
      </c>
      <c r="E456" s="188" t="s">
        <v>500</v>
      </c>
      <c r="F456" s="188" t="s">
        <v>500</v>
      </c>
      <c r="G456" s="186"/>
      <c r="H456" s="186"/>
      <c r="I456" s="189"/>
      <c r="J456" s="190">
        <f>BK456</f>
        <v>0</v>
      </c>
      <c r="K456" s="186"/>
      <c r="L456" s="191"/>
      <c r="M456" s="192"/>
      <c r="N456" s="193"/>
      <c r="O456" s="193"/>
      <c r="P456" s="194">
        <f>P457+P463+P466+P471+P476</f>
        <v>0</v>
      </c>
      <c r="Q456" s="193"/>
      <c r="R456" s="194">
        <f>R457+R463+R466+R471+R476</f>
        <v>0</v>
      </c>
      <c r="S456" s="193"/>
      <c r="T456" s="195">
        <f>T457+T463+T466+T471+T476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96" t="s">
        <v>152</v>
      </c>
      <c r="AT456" s="197" t="s">
        <v>71</v>
      </c>
      <c r="AU456" s="197" t="s">
        <v>72</v>
      </c>
      <c r="AY456" s="196" t="s">
        <v>123</v>
      </c>
      <c r="BK456" s="198">
        <f>BK457+BK463+BK466+BK471+BK476</f>
        <v>0</v>
      </c>
    </row>
    <row r="457" s="12" customFormat="1" ht="22.8" customHeight="1">
      <c r="A457" s="12"/>
      <c r="B457" s="185"/>
      <c r="C457" s="186"/>
      <c r="D457" s="187" t="s">
        <v>71</v>
      </c>
      <c r="E457" s="199" t="s">
        <v>501</v>
      </c>
      <c r="F457" s="199" t="s">
        <v>502</v>
      </c>
      <c r="G457" s="186"/>
      <c r="H457" s="186"/>
      <c r="I457" s="189"/>
      <c r="J457" s="200">
        <f>BK457</f>
        <v>0</v>
      </c>
      <c r="K457" s="186"/>
      <c r="L457" s="191"/>
      <c r="M457" s="192"/>
      <c r="N457" s="193"/>
      <c r="O457" s="193"/>
      <c r="P457" s="194">
        <f>SUM(P458:P462)</f>
        <v>0</v>
      </c>
      <c r="Q457" s="193"/>
      <c r="R457" s="194">
        <f>SUM(R458:R462)</f>
        <v>0</v>
      </c>
      <c r="S457" s="193"/>
      <c r="T457" s="195">
        <f>SUM(T458:T462)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96" t="s">
        <v>152</v>
      </c>
      <c r="AT457" s="197" t="s">
        <v>71</v>
      </c>
      <c r="AU457" s="197" t="s">
        <v>80</v>
      </c>
      <c r="AY457" s="196" t="s">
        <v>123</v>
      </c>
      <c r="BK457" s="198">
        <f>SUM(BK458:BK462)</f>
        <v>0</v>
      </c>
    </row>
    <row r="458" s="2" customFormat="1" ht="16.5" customHeight="1">
      <c r="A458" s="39"/>
      <c r="B458" s="40"/>
      <c r="C458" s="201" t="s">
        <v>503</v>
      </c>
      <c r="D458" s="201" t="s">
        <v>125</v>
      </c>
      <c r="E458" s="202" t="s">
        <v>504</v>
      </c>
      <c r="F458" s="203" t="s">
        <v>505</v>
      </c>
      <c r="G458" s="204" t="s">
        <v>506</v>
      </c>
      <c r="H458" s="205">
        <v>1</v>
      </c>
      <c r="I458" s="206"/>
      <c r="J458" s="207">
        <f>ROUND(I458*H458,2)</f>
        <v>0</v>
      </c>
      <c r="K458" s="203" t="s">
        <v>129</v>
      </c>
      <c r="L458" s="45"/>
      <c r="M458" s="208" t="s">
        <v>19</v>
      </c>
      <c r="N458" s="209" t="s">
        <v>43</v>
      </c>
      <c r="O458" s="85"/>
      <c r="P458" s="210">
        <f>O458*H458</f>
        <v>0</v>
      </c>
      <c r="Q458" s="210">
        <v>0</v>
      </c>
      <c r="R458" s="210">
        <f>Q458*H458</f>
        <v>0</v>
      </c>
      <c r="S458" s="210">
        <v>0</v>
      </c>
      <c r="T458" s="21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2" t="s">
        <v>507</v>
      </c>
      <c r="AT458" s="212" t="s">
        <v>125</v>
      </c>
      <c r="AU458" s="212" t="s">
        <v>82</v>
      </c>
      <c r="AY458" s="18" t="s">
        <v>123</v>
      </c>
      <c r="BE458" s="213">
        <f>IF(N458="základní",J458,0)</f>
        <v>0</v>
      </c>
      <c r="BF458" s="213">
        <f>IF(N458="snížená",J458,0)</f>
        <v>0</v>
      </c>
      <c r="BG458" s="213">
        <f>IF(N458="zákl. přenesená",J458,0)</f>
        <v>0</v>
      </c>
      <c r="BH458" s="213">
        <f>IF(N458="sníž. přenesená",J458,0)</f>
        <v>0</v>
      </c>
      <c r="BI458" s="213">
        <f>IF(N458="nulová",J458,0)</f>
        <v>0</v>
      </c>
      <c r="BJ458" s="18" t="s">
        <v>80</v>
      </c>
      <c r="BK458" s="213">
        <f>ROUND(I458*H458,2)</f>
        <v>0</v>
      </c>
      <c r="BL458" s="18" t="s">
        <v>507</v>
      </c>
      <c r="BM458" s="212" t="s">
        <v>508</v>
      </c>
    </row>
    <row r="459" s="2" customFormat="1">
      <c r="A459" s="39"/>
      <c r="B459" s="40"/>
      <c r="C459" s="41"/>
      <c r="D459" s="214" t="s">
        <v>132</v>
      </c>
      <c r="E459" s="41"/>
      <c r="F459" s="215" t="s">
        <v>509</v>
      </c>
      <c r="G459" s="41"/>
      <c r="H459" s="41"/>
      <c r="I459" s="216"/>
      <c r="J459" s="41"/>
      <c r="K459" s="41"/>
      <c r="L459" s="45"/>
      <c r="M459" s="217"/>
      <c r="N459" s="218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132</v>
      </c>
      <c r="AU459" s="18" t="s">
        <v>82</v>
      </c>
    </row>
    <row r="460" s="2" customFormat="1" ht="16.5" customHeight="1">
      <c r="A460" s="39"/>
      <c r="B460" s="40"/>
      <c r="C460" s="201" t="s">
        <v>510</v>
      </c>
      <c r="D460" s="201" t="s">
        <v>125</v>
      </c>
      <c r="E460" s="202" t="s">
        <v>511</v>
      </c>
      <c r="F460" s="203" t="s">
        <v>512</v>
      </c>
      <c r="G460" s="204" t="s">
        <v>513</v>
      </c>
      <c r="H460" s="205">
        <v>1</v>
      </c>
      <c r="I460" s="206"/>
      <c r="J460" s="207">
        <f>ROUND(I460*H460,2)</f>
        <v>0</v>
      </c>
      <c r="K460" s="203" t="s">
        <v>129</v>
      </c>
      <c r="L460" s="45"/>
      <c r="M460" s="208" t="s">
        <v>19</v>
      </c>
      <c r="N460" s="209" t="s">
        <v>43</v>
      </c>
      <c r="O460" s="85"/>
      <c r="P460" s="210">
        <f>O460*H460</f>
        <v>0</v>
      </c>
      <c r="Q460" s="210">
        <v>0</v>
      </c>
      <c r="R460" s="210">
        <f>Q460*H460</f>
        <v>0</v>
      </c>
      <c r="S460" s="210">
        <v>0</v>
      </c>
      <c r="T460" s="21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2" t="s">
        <v>507</v>
      </c>
      <c r="AT460" s="212" t="s">
        <v>125</v>
      </c>
      <c r="AU460" s="212" t="s">
        <v>82</v>
      </c>
      <c r="AY460" s="18" t="s">
        <v>123</v>
      </c>
      <c r="BE460" s="213">
        <f>IF(N460="základní",J460,0)</f>
        <v>0</v>
      </c>
      <c r="BF460" s="213">
        <f>IF(N460="snížená",J460,0)</f>
        <v>0</v>
      </c>
      <c r="BG460" s="213">
        <f>IF(N460="zákl. přenesená",J460,0)</f>
        <v>0</v>
      </c>
      <c r="BH460" s="213">
        <f>IF(N460="sníž. přenesená",J460,0)</f>
        <v>0</v>
      </c>
      <c r="BI460" s="213">
        <f>IF(N460="nulová",J460,0)</f>
        <v>0</v>
      </c>
      <c r="BJ460" s="18" t="s">
        <v>80</v>
      </c>
      <c r="BK460" s="213">
        <f>ROUND(I460*H460,2)</f>
        <v>0</v>
      </c>
      <c r="BL460" s="18" t="s">
        <v>507</v>
      </c>
      <c r="BM460" s="212" t="s">
        <v>514</v>
      </c>
    </row>
    <row r="461" s="2" customFormat="1">
      <c r="A461" s="39"/>
      <c r="B461" s="40"/>
      <c r="C461" s="41"/>
      <c r="D461" s="214" t="s">
        <v>132</v>
      </c>
      <c r="E461" s="41"/>
      <c r="F461" s="215" t="s">
        <v>515</v>
      </c>
      <c r="G461" s="41"/>
      <c r="H461" s="41"/>
      <c r="I461" s="216"/>
      <c r="J461" s="41"/>
      <c r="K461" s="41"/>
      <c r="L461" s="45"/>
      <c r="M461" s="217"/>
      <c r="N461" s="218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132</v>
      </c>
      <c r="AU461" s="18" t="s">
        <v>82</v>
      </c>
    </row>
    <row r="462" s="14" customFormat="1">
      <c r="A462" s="14"/>
      <c r="B462" s="230"/>
      <c r="C462" s="231"/>
      <c r="D462" s="221" t="s">
        <v>134</v>
      </c>
      <c r="E462" s="232" t="s">
        <v>19</v>
      </c>
      <c r="F462" s="233" t="s">
        <v>80</v>
      </c>
      <c r="G462" s="231"/>
      <c r="H462" s="234">
        <v>1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134</v>
      </c>
      <c r="AU462" s="240" t="s">
        <v>82</v>
      </c>
      <c r="AV462" s="14" t="s">
        <v>82</v>
      </c>
      <c r="AW462" s="14" t="s">
        <v>33</v>
      </c>
      <c r="AX462" s="14" t="s">
        <v>80</v>
      </c>
      <c r="AY462" s="240" t="s">
        <v>123</v>
      </c>
    </row>
    <row r="463" s="12" customFormat="1" ht="22.8" customHeight="1">
      <c r="A463" s="12"/>
      <c r="B463" s="185"/>
      <c r="C463" s="186"/>
      <c r="D463" s="187" t="s">
        <v>71</v>
      </c>
      <c r="E463" s="199" t="s">
        <v>516</v>
      </c>
      <c r="F463" s="199" t="s">
        <v>517</v>
      </c>
      <c r="G463" s="186"/>
      <c r="H463" s="186"/>
      <c r="I463" s="189"/>
      <c r="J463" s="200">
        <f>BK463</f>
        <v>0</v>
      </c>
      <c r="K463" s="186"/>
      <c r="L463" s="191"/>
      <c r="M463" s="192"/>
      <c r="N463" s="193"/>
      <c r="O463" s="193"/>
      <c r="P463" s="194">
        <f>SUM(P464:P465)</f>
        <v>0</v>
      </c>
      <c r="Q463" s="193"/>
      <c r="R463" s="194">
        <f>SUM(R464:R465)</f>
        <v>0</v>
      </c>
      <c r="S463" s="193"/>
      <c r="T463" s="195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96" t="s">
        <v>152</v>
      </c>
      <c r="AT463" s="197" t="s">
        <v>71</v>
      </c>
      <c r="AU463" s="197" t="s">
        <v>80</v>
      </c>
      <c r="AY463" s="196" t="s">
        <v>123</v>
      </c>
      <c r="BK463" s="198">
        <f>SUM(BK464:BK465)</f>
        <v>0</v>
      </c>
    </row>
    <row r="464" s="2" customFormat="1" ht="115.65" customHeight="1">
      <c r="A464" s="39"/>
      <c r="B464" s="40"/>
      <c r="C464" s="201" t="s">
        <v>518</v>
      </c>
      <c r="D464" s="201" t="s">
        <v>125</v>
      </c>
      <c r="E464" s="202" t="s">
        <v>519</v>
      </c>
      <c r="F464" s="203" t="s">
        <v>520</v>
      </c>
      <c r="G464" s="204" t="s">
        <v>506</v>
      </c>
      <c r="H464" s="205">
        <v>1</v>
      </c>
      <c r="I464" s="206"/>
      <c r="J464" s="207">
        <f>ROUND(I464*H464,2)</f>
        <v>0</v>
      </c>
      <c r="K464" s="203" t="s">
        <v>129</v>
      </c>
      <c r="L464" s="45"/>
      <c r="M464" s="208" t="s">
        <v>19</v>
      </c>
      <c r="N464" s="209" t="s">
        <v>43</v>
      </c>
      <c r="O464" s="85"/>
      <c r="P464" s="210">
        <f>O464*H464</f>
        <v>0</v>
      </c>
      <c r="Q464" s="210">
        <v>0</v>
      </c>
      <c r="R464" s="210">
        <f>Q464*H464</f>
        <v>0</v>
      </c>
      <c r="S464" s="210">
        <v>0</v>
      </c>
      <c r="T464" s="21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2" t="s">
        <v>507</v>
      </c>
      <c r="AT464" s="212" t="s">
        <v>125</v>
      </c>
      <c r="AU464" s="212" t="s">
        <v>82</v>
      </c>
      <c r="AY464" s="18" t="s">
        <v>123</v>
      </c>
      <c r="BE464" s="213">
        <f>IF(N464="základní",J464,0)</f>
        <v>0</v>
      </c>
      <c r="BF464" s="213">
        <f>IF(N464="snížená",J464,0)</f>
        <v>0</v>
      </c>
      <c r="BG464" s="213">
        <f>IF(N464="zákl. přenesená",J464,0)</f>
        <v>0</v>
      </c>
      <c r="BH464" s="213">
        <f>IF(N464="sníž. přenesená",J464,0)</f>
        <v>0</v>
      </c>
      <c r="BI464" s="213">
        <f>IF(N464="nulová",J464,0)</f>
        <v>0</v>
      </c>
      <c r="BJ464" s="18" t="s">
        <v>80</v>
      </c>
      <c r="BK464" s="213">
        <f>ROUND(I464*H464,2)</f>
        <v>0</v>
      </c>
      <c r="BL464" s="18" t="s">
        <v>507</v>
      </c>
      <c r="BM464" s="212" t="s">
        <v>521</v>
      </c>
    </row>
    <row r="465" s="2" customFormat="1">
      <c r="A465" s="39"/>
      <c r="B465" s="40"/>
      <c r="C465" s="41"/>
      <c r="D465" s="214" t="s">
        <v>132</v>
      </c>
      <c r="E465" s="41"/>
      <c r="F465" s="215" t="s">
        <v>522</v>
      </c>
      <c r="G465" s="41"/>
      <c r="H465" s="41"/>
      <c r="I465" s="216"/>
      <c r="J465" s="41"/>
      <c r="K465" s="41"/>
      <c r="L465" s="45"/>
      <c r="M465" s="217"/>
      <c r="N465" s="218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132</v>
      </c>
      <c r="AU465" s="18" t="s">
        <v>82</v>
      </c>
    </row>
    <row r="466" s="12" customFormat="1" ht="22.8" customHeight="1">
      <c r="A466" s="12"/>
      <c r="B466" s="185"/>
      <c r="C466" s="186"/>
      <c r="D466" s="187" t="s">
        <v>71</v>
      </c>
      <c r="E466" s="199" t="s">
        <v>523</v>
      </c>
      <c r="F466" s="199" t="s">
        <v>524</v>
      </c>
      <c r="G466" s="186"/>
      <c r="H466" s="186"/>
      <c r="I466" s="189"/>
      <c r="J466" s="200">
        <f>BK466</f>
        <v>0</v>
      </c>
      <c r="K466" s="186"/>
      <c r="L466" s="191"/>
      <c r="M466" s="192"/>
      <c r="N466" s="193"/>
      <c r="O466" s="193"/>
      <c r="P466" s="194">
        <f>SUM(P467:P470)</f>
        <v>0</v>
      </c>
      <c r="Q466" s="193"/>
      <c r="R466" s="194">
        <f>SUM(R467:R470)</f>
        <v>0</v>
      </c>
      <c r="S466" s="193"/>
      <c r="T466" s="195">
        <f>SUM(T467:T470)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96" t="s">
        <v>152</v>
      </c>
      <c r="AT466" s="197" t="s">
        <v>71</v>
      </c>
      <c r="AU466" s="197" t="s">
        <v>80</v>
      </c>
      <c r="AY466" s="196" t="s">
        <v>123</v>
      </c>
      <c r="BK466" s="198">
        <f>SUM(BK467:BK470)</f>
        <v>0</v>
      </c>
    </row>
    <row r="467" s="2" customFormat="1" ht="49.05" customHeight="1">
      <c r="A467" s="39"/>
      <c r="B467" s="40"/>
      <c r="C467" s="201" t="s">
        <v>525</v>
      </c>
      <c r="D467" s="201" t="s">
        <v>125</v>
      </c>
      <c r="E467" s="202" t="s">
        <v>526</v>
      </c>
      <c r="F467" s="203" t="s">
        <v>527</v>
      </c>
      <c r="G467" s="204" t="s">
        <v>506</v>
      </c>
      <c r="H467" s="205">
        <v>1</v>
      </c>
      <c r="I467" s="206"/>
      <c r="J467" s="207">
        <f>ROUND(I467*H467,2)</f>
        <v>0</v>
      </c>
      <c r="K467" s="203" t="s">
        <v>129</v>
      </c>
      <c r="L467" s="45"/>
      <c r="M467" s="208" t="s">
        <v>19</v>
      </c>
      <c r="N467" s="209" t="s">
        <v>43</v>
      </c>
      <c r="O467" s="85"/>
      <c r="P467" s="210">
        <f>O467*H467</f>
        <v>0</v>
      </c>
      <c r="Q467" s="210">
        <v>0</v>
      </c>
      <c r="R467" s="210">
        <f>Q467*H467</f>
        <v>0</v>
      </c>
      <c r="S467" s="210">
        <v>0</v>
      </c>
      <c r="T467" s="21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2" t="s">
        <v>507</v>
      </c>
      <c r="AT467" s="212" t="s">
        <v>125</v>
      </c>
      <c r="AU467" s="212" t="s">
        <v>82</v>
      </c>
      <c r="AY467" s="18" t="s">
        <v>123</v>
      </c>
      <c r="BE467" s="213">
        <f>IF(N467="základní",J467,0)</f>
        <v>0</v>
      </c>
      <c r="BF467" s="213">
        <f>IF(N467="snížená",J467,0)</f>
        <v>0</v>
      </c>
      <c r="BG467" s="213">
        <f>IF(N467="zákl. přenesená",J467,0)</f>
        <v>0</v>
      </c>
      <c r="BH467" s="213">
        <f>IF(N467="sníž. přenesená",J467,0)</f>
        <v>0</v>
      </c>
      <c r="BI467" s="213">
        <f>IF(N467="nulová",J467,0)</f>
        <v>0</v>
      </c>
      <c r="BJ467" s="18" t="s">
        <v>80</v>
      </c>
      <c r="BK467" s="213">
        <f>ROUND(I467*H467,2)</f>
        <v>0</v>
      </c>
      <c r="BL467" s="18" t="s">
        <v>507</v>
      </c>
      <c r="BM467" s="212" t="s">
        <v>528</v>
      </c>
    </row>
    <row r="468" s="2" customFormat="1">
      <c r="A468" s="39"/>
      <c r="B468" s="40"/>
      <c r="C468" s="41"/>
      <c r="D468" s="214" t="s">
        <v>132</v>
      </c>
      <c r="E468" s="41"/>
      <c r="F468" s="215" t="s">
        <v>529</v>
      </c>
      <c r="G468" s="41"/>
      <c r="H468" s="41"/>
      <c r="I468" s="216"/>
      <c r="J468" s="41"/>
      <c r="K468" s="41"/>
      <c r="L468" s="45"/>
      <c r="M468" s="217"/>
      <c r="N468" s="218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132</v>
      </c>
      <c r="AU468" s="18" t="s">
        <v>82</v>
      </c>
    </row>
    <row r="469" s="2" customFormat="1" ht="37.8" customHeight="1">
      <c r="A469" s="39"/>
      <c r="B469" s="40"/>
      <c r="C469" s="201" t="s">
        <v>530</v>
      </c>
      <c r="D469" s="201" t="s">
        <v>125</v>
      </c>
      <c r="E469" s="202" t="s">
        <v>531</v>
      </c>
      <c r="F469" s="203" t="s">
        <v>532</v>
      </c>
      <c r="G469" s="204" t="s">
        <v>506</v>
      </c>
      <c r="H469" s="205">
        <v>1</v>
      </c>
      <c r="I469" s="206"/>
      <c r="J469" s="207">
        <f>ROUND(I469*H469,2)</f>
        <v>0</v>
      </c>
      <c r="K469" s="203" t="s">
        <v>129</v>
      </c>
      <c r="L469" s="45"/>
      <c r="M469" s="208" t="s">
        <v>19</v>
      </c>
      <c r="N469" s="209" t="s">
        <v>43</v>
      </c>
      <c r="O469" s="85"/>
      <c r="P469" s="210">
        <f>O469*H469</f>
        <v>0</v>
      </c>
      <c r="Q469" s="210">
        <v>0</v>
      </c>
      <c r="R469" s="210">
        <f>Q469*H469</f>
        <v>0</v>
      </c>
      <c r="S469" s="210">
        <v>0</v>
      </c>
      <c r="T469" s="21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2" t="s">
        <v>507</v>
      </c>
      <c r="AT469" s="212" t="s">
        <v>125</v>
      </c>
      <c r="AU469" s="212" t="s">
        <v>82</v>
      </c>
      <c r="AY469" s="18" t="s">
        <v>123</v>
      </c>
      <c r="BE469" s="213">
        <f>IF(N469="základní",J469,0)</f>
        <v>0</v>
      </c>
      <c r="BF469" s="213">
        <f>IF(N469="snížená",J469,0)</f>
        <v>0</v>
      </c>
      <c r="BG469" s="213">
        <f>IF(N469="zákl. přenesená",J469,0)</f>
        <v>0</v>
      </c>
      <c r="BH469" s="213">
        <f>IF(N469="sníž. přenesená",J469,0)</f>
        <v>0</v>
      </c>
      <c r="BI469" s="213">
        <f>IF(N469="nulová",J469,0)</f>
        <v>0</v>
      </c>
      <c r="BJ469" s="18" t="s">
        <v>80</v>
      </c>
      <c r="BK469" s="213">
        <f>ROUND(I469*H469,2)</f>
        <v>0</v>
      </c>
      <c r="BL469" s="18" t="s">
        <v>507</v>
      </c>
      <c r="BM469" s="212" t="s">
        <v>533</v>
      </c>
    </row>
    <row r="470" s="2" customFormat="1">
      <c r="A470" s="39"/>
      <c r="B470" s="40"/>
      <c r="C470" s="41"/>
      <c r="D470" s="214" t="s">
        <v>132</v>
      </c>
      <c r="E470" s="41"/>
      <c r="F470" s="215" t="s">
        <v>534</v>
      </c>
      <c r="G470" s="41"/>
      <c r="H470" s="41"/>
      <c r="I470" s="216"/>
      <c r="J470" s="41"/>
      <c r="K470" s="41"/>
      <c r="L470" s="45"/>
      <c r="M470" s="217"/>
      <c r="N470" s="218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132</v>
      </c>
      <c r="AU470" s="18" t="s">
        <v>82</v>
      </c>
    </row>
    <row r="471" s="12" customFormat="1" ht="22.8" customHeight="1">
      <c r="A471" s="12"/>
      <c r="B471" s="185"/>
      <c r="C471" s="186"/>
      <c r="D471" s="187" t="s">
        <v>71</v>
      </c>
      <c r="E471" s="199" t="s">
        <v>535</v>
      </c>
      <c r="F471" s="199" t="s">
        <v>536</v>
      </c>
      <c r="G471" s="186"/>
      <c r="H471" s="186"/>
      <c r="I471" s="189"/>
      <c r="J471" s="200">
        <f>BK471</f>
        <v>0</v>
      </c>
      <c r="K471" s="186"/>
      <c r="L471" s="191"/>
      <c r="M471" s="192"/>
      <c r="N471" s="193"/>
      <c r="O471" s="193"/>
      <c r="P471" s="194">
        <f>SUM(P472:P475)</f>
        <v>0</v>
      </c>
      <c r="Q471" s="193"/>
      <c r="R471" s="194">
        <f>SUM(R472:R475)</f>
        <v>0</v>
      </c>
      <c r="S471" s="193"/>
      <c r="T471" s="195">
        <f>SUM(T472:T475)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6" t="s">
        <v>152</v>
      </c>
      <c r="AT471" s="197" t="s">
        <v>71</v>
      </c>
      <c r="AU471" s="197" t="s">
        <v>80</v>
      </c>
      <c r="AY471" s="196" t="s">
        <v>123</v>
      </c>
      <c r="BK471" s="198">
        <f>SUM(BK472:BK475)</f>
        <v>0</v>
      </c>
    </row>
    <row r="472" s="2" customFormat="1" ht="37.8" customHeight="1">
      <c r="A472" s="39"/>
      <c r="B472" s="40"/>
      <c r="C472" s="201" t="s">
        <v>537</v>
      </c>
      <c r="D472" s="201" t="s">
        <v>125</v>
      </c>
      <c r="E472" s="202" t="s">
        <v>538</v>
      </c>
      <c r="F472" s="203" t="s">
        <v>539</v>
      </c>
      <c r="G472" s="204" t="s">
        <v>506</v>
      </c>
      <c r="H472" s="205">
        <v>1</v>
      </c>
      <c r="I472" s="206"/>
      <c r="J472" s="207">
        <f>ROUND(I472*H472,2)</f>
        <v>0</v>
      </c>
      <c r="K472" s="203" t="s">
        <v>129</v>
      </c>
      <c r="L472" s="45"/>
      <c r="M472" s="208" t="s">
        <v>19</v>
      </c>
      <c r="N472" s="209" t="s">
        <v>43</v>
      </c>
      <c r="O472" s="85"/>
      <c r="P472" s="210">
        <f>O472*H472</f>
        <v>0</v>
      </c>
      <c r="Q472" s="210">
        <v>0</v>
      </c>
      <c r="R472" s="210">
        <f>Q472*H472</f>
        <v>0</v>
      </c>
      <c r="S472" s="210">
        <v>0</v>
      </c>
      <c r="T472" s="21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2" t="s">
        <v>507</v>
      </c>
      <c r="AT472" s="212" t="s">
        <v>125</v>
      </c>
      <c r="AU472" s="212" t="s">
        <v>82</v>
      </c>
      <c r="AY472" s="18" t="s">
        <v>123</v>
      </c>
      <c r="BE472" s="213">
        <f>IF(N472="základní",J472,0)</f>
        <v>0</v>
      </c>
      <c r="BF472" s="213">
        <f>IF(N472="snížená",J472,0)</f>
        <v>0</v>
      </c>
      <c r="BG472" s="213">
        <f>IF(N472="zákl. přenesená",J472,0)</f>
        <v>0</v>
      </c>
      <c r="BH472" s="213">
        <f>IF(N472="sníž. přenesená",J472,0)</f>
        <v>0</v>
      </c>
      <c r="BI472" s="213">
        <f>IF(N472="nulová",J472,0)</f>
        <v>0</v>
      </c>
      <c r="BJ472" s="18" t="s">
        <v>80</v>
      </c>
      <c r="BK472" s="213">
        <f>ROUND(I472*H472,2)</f>
        <v>0</v>
      </c>
      <c r="BL472" s="18" t="s">
        <v>507</v>
      </c>
      <c r="BM472" s="212" t="s">
        <v>540</v>
      </c>
    </row>
    <row r="473" s="2" customFormat="1">
      <c r="A473" s="39"/>
      <c r="B473" s="40"/>
      <c r="C473" s="41"/>
      <c r="D473" s="214" t="s">
        <v>132</v>
      </c>
      <c r="E473" s="41"/>
      <c r="F473" s="215" t="s">
        <v>541</v>
      </c>
      <c r="G473" s="41"/>
      <c r="H473" s="41"/>
      <c r="I473" s="216"/>
      <c r="J473" s="41"/>
      <c r="K473" s="41"/>
      <c r="L473" s="45"/>
      <c r="M473" s="217"/>
      <c r="N473" s="218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132</v>
      </c>
      <c r="AU473" s="18" t="s">
        <v>82</v>
      </c>
    </row>
    <row r="474" s="2" customFormat="1" ht="37.8" customHeight="1">
      <c r="A474" s="39"/>
      <c r="B474" s="40"/>
      <c r="C474" s="201" t="s">
        <v>542</v>
      </c>
      <c r="D474" s="201" t="s">
        <v>125</v>
      </c>
      <c r="E474" s="202" t="s">
        <v>543</v>
      </c>
      <c r="F474" s="203" t="s">
        <v>544</v>
      </c>
      <c r="G474" s="204" t="s">
        <v>506</v>
      </c>
      <c r="H474" s="205">
        <v>1</v>
      </c>
      <c r="I474" s="206"/>
      <c r="J474" s="207">
        <f>ROUND(I474*H474,2)</f>
        <v>0</v>
      </c>
      <c r="K474" s="203" t="s">
        <v>129</v>
      </c>
      <c r="L474" s="45"/>
      <c r="M474" s="208" t="s">
        <v>19</v>
      </c>
      <c r="N474" s="209" t="s">
        <v>43</v>
      </c>
      <c r="O474" s="85"/>
      <c r="P474" s="210">
        <f>O474*H474</f>
        <v>0</v>
      </c>
      <c r="Q474" s="210">
        <v>0</v>
      </c>
      <c r="R474" s="210">
        <f>Q474*H474</f>
        <v>0</v>
      </c>
      <c r="S474" s="210">
        <v>0</v>
      </c>
      <c r="T474" s="21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2" t="s">
        <v>507</v>
      </c>
      <c r="AT474" s="212" t="s">
        <v>125</v>
      </c>
      <c r="AU474" s="212" t="s">
        <v>82</v>
      </c>
      <c r="AY474" s="18" t="s">
        <v>123</v>
      </c>
      <c r="BE474" s="213">
        <f>IF(N474="základní",J474,0)</f>
        <v>0</v>
      </c>
      <c r="BF474" s="213">
        <f>IF(N474="snížená",J474,0)</f>
        <v>0</v>
      </c>
      <c r="BG474" s="213">
        <f>IF(N474="zákl. přenesená",J474,0)</f>
        <v>0</v>
      </c>
      <c r="BH474" s="213">
        <f>IF(N474="sníž. přenesená",J474,0)</f>
        <v>0</v>
      </c>
      <c r="BI474" s="213">
        <f>IF(N474="nulová",J474,0)</f>
        <v>0</v>
      </c>
      <c r="BJ474" s="18" t="s">
        <v>80</v>
      </c>
      <c r="BK474" s="213">
        <f>ROUND(I474*H474,2)</f>
        <v>0</v>
      </c>
      <c r="BL474" s="18" t="s">
        <v>507</v>
      </c>
      <c r="BM474" s="212" t="s">
        <v>545</v>
      </c>
    </row>
    <row r="475" s="2" customFormat="1">
      <c r="A475" s="39"/>
      <c r="B475" s="40"/>
      <c r="C475" s="41"/>
      <c r="D475" s="214" t="s">
        <v>132</v>
      </c>
      <c r="E475" s="41"/>
      <c r="F475" s="215" t="s">
        <v>546</v>
      </c>
      <c r="G475" s="41"/>
      <c r="H475" s="41"/>
      <c r="I475" s="216"/>
      <c r="J475" s="41"/>
      <c r="K475" s="41"/>
      <c r="L475" s="45"/>
      <c r="M475" s="217"/>
      <c r="N475" s="218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132</v>
      </c>
      <c r="AU475" s="18" t="s">
        <v>82</v>
      </c>
    </row>
    <row r="476" s="12" customFormat="1" ht="22.8" customHeight="1">
      <c r="A476" s="12"/>
      <c r="B476" s="185"/>
      <c r="C476" s="186"/>
      <c r="D476" s="187" t="s">
        <v>71</v>
      </c>
      <c r="E476" s="199" t="s">
        <v>547</v>
      </c>
      <c r="F476" s="199" t="s">
        <v>548</v>
      </c>
      <c r="G476" s="186"/>
      <c r="H476" s="186"/>
      <c r="I476" s="189"/>
      <c r="J476" s="200">
        <f>BK476</f>
        <v>0</v>
      </c>
      <c r="K476" s="186"/>
      <c r="L476" s="191"/>
      <c r="M476" s="192"/>
      <c r="N476" s="193"/>
      <c r="O476" s="193"/>
      <c r="P476" s="194">
        <f>SUM(P477:P478)</f>
        <v>0</v>
      </c>
      <c r="Q476" s="193"/>
      <c r="R476" s="194">
        <f>SUM(R477:R478)</f>
        <v>0</v>
      </c>
      <c r="S476" s="193"/>
      <c r="T476" s="195">
        <f>SUM(T477:T478)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96" t="s">
        <v>152</v>
      </c>
      <c r="AT476" s="197" t="s">
        <v>71</v>
      </c>
      <c r="AU476" s="197" t="s">
        <v>80</v>
      </c>
      <c r="AY476" s="196" t="s">
        <v>123</v>
      </c>
      <c r="BK476" s="198">
        <f>SUM(BK477:BK478)</f>
        <v>0</v>
      </c>
    </row>
    <row r="477" s="2" customFormat="1" ht="66.75" customHeight="1">
      <c r="A477" s="39"/>
      <c r="B477" s="40"/>
      <c r="C477" s="201" t="s">
        <v>549</v>
      </c>
      <c r="D477" s="201" t="s">
        <v>125</v>
      </c>
      <c r="E477" s="202" t="s">
        <v>550</v>
      </c>
      <c r="F477" s="203" t="s">
        <v>551</v>
      </c>
      <c r="G477" s="204" t="s">
        <v>506</v>
      </c>
      <c r="H477" s="205">
        <v>1</v>
      </c>
      <c r="I477" s="206"/>
      <c r="J477" s="207">
        <f>ROUND(I477*H477,2)</f>
        <v>0</v>
      </c>
      <c r="K477" s="203" t="s">
        <v>129</v>
      </c>
      <c r="L477" s="45"/>
      <c r="M477" s="208" t="s">
        <v>19</v>
      </c>
      <c r="N477" s="209" t="s">
        <v>43</v>
      </c>
      <c r="O477" s="85"/>
      <c r="P477" s="210">
        <f>O477*H477</f>
        <v>0</v>
      </c>
      <c r="Q477" s="210">
        <v>0</v>
      </c>
      <c r="R477" s="210">
        <f>Q477*H477</f>
        <v>0</v>
      </c>
      <c r="S477" s="210">
        <v>0</v>
      </c>
      <c r="T477" s="21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2" t="s">
        <v>507</v>
      </c>
      <c r="AT477" s="212" t="s">
        <v>125</v>
      </c>
      <c r="AU477" s="212" t="s">
        <v>82</v>
      </c>
      <c r="AY477" s="18" t="s">
        <v>123</v>
      </c>
      <c r="BE477" s="213">
        <f>IF(N477="základní",J477,0)</f>
        <v>0</v>
      </c>
      <c r="BF477" s="213">
        <f>IF(N477="snížená",J477,0)</f>
        <v>0</v>
      </c>
      <c r="BG477" s="213">
        <f>IF(N477="zákl. přenesená",J477,0)</f>
        <v>0</v>
      </c>
      <c r="BH477" s="213">
        <f>IF(N477="sníž. přenesená",J477,0)</f>
        <v>0</v>
      </c>
      <c r="BI477" s="213">
        <f>IF(N477="nulová",J477,0)</f>
        <v>0</v>
      </c>
      <c r="BJ477" s="18" t="s">
        <v>80</v>
      </c>
      <c r="BK477" s="213">
        <f>ROUND(I477*H477,2)</f>
        <v>0</v>
      </c>
      <c r="BL477" s="18" t="s">
        <v>507</v>
      </c>
      <c r="BM477" s="212" t="s">
        <v>552</v>
      </c>
    </row>
    <row r="478" s="2" customFormat="1">
      <c r="A478" s="39"/>
      <c r="B478" s="40"/>
      <c r="C478" s="41"/>
      <c r="D478" s="214" t="s">
        <v>132</v>
      </c>
      <c r="E478" s="41"/>
      <c r="F478" s="215" t="s">
        <v>553</v>
      </c>
      <c r="G478" s="41"/>
      <c r="H478" s="41"/>
      <c r="I478" s="216"/>
      <c r="J478" s="41"/>
      <c r="K478" s="41"/>
      <c r="L478" s="45"/>
      <c r="M478" s="262"/>
      <c r="N478" s="263"/>
      <c r="O478" s="264"/>
      <c r="P478" s="264"/>
      <c r="Q478" s="264"/>
      <c r="R478" s="264"/>
      <c r="S478" s="264"/>
      <c r="T478" s="265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132</v>
      </c>
      <c r="AU478" s="18" t="s">
        <v>82</v>
      </c>
    </row>
    <row r="479" s="2" customFormat="1" ht="6.96" customHeight="1">
      <c r="A479" s="39"/>
      <c r="B479" s="60"/>
      <c r="C479" s="61"/>
      <c r="D479" s="61"/>
      <c r="E479" s="61"/>
      <c r="F479" s="61"/>
      <c r="G479" s="61"/>
      <c r="H479" s="61"/>
      <c r="I479" s="61"/>
      <c r="J479" s="61"/>
      <c r="K479" s="61"/>
      <c r="L479" s="45"/>
      <c r="M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</row>
  </sheetData>
  <sheetProtection sheet="1" autoFilter="0" formatColumns="0" formatRows="0" objects="1" scenarios="1" spinCount="100000" saltValue="Bu1dTirG8gf96U7F8Pmz1mprlvIUlpo4e/I/mDZcSLdZKqOY9NP0ksMp9mU+zrekCNlqaQEe9XboM+WcEmKgJg==" hashValue="PFuARdlXvnZJ4yTyaO5H4u3RXRBcUtTqQxt3QiZWBEcvtDECwQcqWZ5PyBqV9LT0qcrKp8zmLvsjL6cIQEftCw==" algorithmName="SHA-512" password="CC35"/>
  <autoFilter ref="C96:K478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2_01/113106121"/>
    <hyperlink ref="F107" r:id="rId2" display="https://podminky.urs.cz/item/CS_URS_2022_01/348262421"/>
    <hyperlink ref="F115" r:id="rId3" display="https://podminky.urs.cz/item/CS_URS_2022_01/566401111"/>
    <hyperlink ref="F124" r:id="rId4" display="https://podminky.urs.cz/item/CS_URS_2022_01/622131111"/>
    <hyperlink ref="F132" r:id="rId5" display="https://podminky.urs.cz/item/CS_URS_2022_01/622131121"/>
    <hyperlink ref="F140" r:id="rId6" display="https://podminky.urs.cz/item/CS_URS_2022_01/622142001"/>
    <hyperlink ref="F148" r:id="rId7" display="https://podminky.urs.cz/item/CS_URS_2022_01/622511112"/>
    <hyperlink ref="F156" r:id="rId8" display="https://podminky.urs.cz/item/CS_URS_2022_01/637211112"/>
    <hyperlink ref="F162" r:id="rId9" display="https://podminky.urs.cz/item/CS_URS_2022_01/629995101"/>
    <hyperlink ref="F182" r:id="rId10" display="https://podminky.urs.cz/item/CS_URS_2022_01/935111111"/>
    <hyperlink ref="F189" r:id="rId11" display="https://podminky.urs.cz/item/CS_URS_2022_01/953941411"/>
    <hyperlink ref="F194" r:id="rId12" display="https://podminky.urs.cz/item/CS_URS_2022_01/966008211"/>
    <hyperlink ref="F199" r:id="rId13" display="https://podminky.urs.cz/item/CS_URS_2022_01/978036391"/>
    <hyperlink ref="F207" r:id="rId14" display="https://podminky.urs.cz/item/CS_URS_2022_01/985112131"/>
    <hyperlink ref="F219" r:id="rId15" display="https://podminky.urs.cz/item/CS_URS_2022_01/985311111"/>
    <hyperlink ref="F227" r:id="rId16" display="https://podminky.urs.cz/item/CS_URS_2022_01/985311311"/>
    <hyperlink ref="F242" r:id="rId17" display="https://podminky.urs.cz/item/CS_URS_2022_01/997013211"/>
    <hyperlink ref="F244" r:id="rId18" display="https://podminky.urs.cz/item/CS_URS_2021_02/997013501"/>
    <hyperlink ref="F246" r:id="rId19" display="https://podminky.urs.cz/item/CS_URS_2021_02/997013509"/>
    <hyperlink ref="F249" r:id="rId20" display="https://podminky.urs.cz/item/CS_URS_2021_02/997013631"/>
    <hyperlink ref="F252" r:id="rId21" display="https://podminky.urs.cz/item/CS_URS_2022_01/998011001"/>
    <hyperlink ref="F254" r:id="rId22" display="https://podminky.urs.cz/item/CS_URS_2022_01/998011018"/>
    <hyperlink ref="F256" r:id="rId23" display="https://podminky.urs.cz/item/CS_URS_2022_01/998011019"/>
    <hyperlink ref="F261" r:id="rId24" display="https://podminky.urs.cz/item/CS_URS_2022_01/767165111"/>
    <hyperlink ref="F266" r:id="rId25" display="https://podminky.urs.cz/item/CS_URS_2022_01/767640222"/>
    <hyperlink ref="F271" r:id="rId26" display="https://podminky.urs.cz/item/CS_URS_2022_01/767641805"/>
    <hyperlink ref="F275" r:id="rId27" display="https://podminky.urs.cz/item/CS_URS_2022_01/767691822"/>
    <hyperlink ref="F279" r:id="rId28" display="https://podminky.urs.cz/item/CS_URS_2022_01/998767101"/>
    <hyperlink ref="F281" r:id="rId29" display="https://podminky.urs.cz/item/CS_URS_2022_01/998767194"/>
    <hyperlink ref="F283" r:id="rId30" display="https://podminky.urs.cz/item/CS_URS_2022_01/998767199"/>
    <hyperlink ref="F287" r:id="rId31" display="https://podminky.urs.cz/item/CS_URS_2022_01/771121011"/>
    <hyperlink ref="F301" r:id="rId32" display="https://podminky.urs.cz/item/CS_URS_2022_01/771271812"/>
    <hyperlink ref="F308" r:id="rId33" display="https://podminky.urs.cz/item/CS_URS_2022_01/771271832"/>
    <hyperlink ref="F315" r:id="rId34" display="https://podminky.urs.cz/item/CS_URS_2022_01/771274113"/>
    <hyperlink ref="F322" r:id="rId35" display="https://podminky.urs.cz/item/CS_URS_2022_01/771274123"/>
    <hyperlink ref="F329" r:id="rId36" display="https://podminky.urs.cz/item/CS_URS_2022_01/771274242"/>
    <hyperlink ref="F339" r:id="rId37" display="https://podminky.urs.cz/item/CS_URS_2022_01/771471810"/>
    <hyperlink ref="F344" r:id="rId38" display="https://podminky.urs.cz/item/CS_URS_2022_01/771471830"/>
    <hyperlink ref="F351" r:id="rId39" display="https://podminky.urs.cz/item/CS_URS_2022_01/771474113"/>
    <hyperlink ref="F356" r:id="rId40" display="https://podminky.urs.cz/item/CS_URS_2022_01/771474133"/>
    <hyperlink ref="F364" r:id="rId41" display="https://podminky.urs.cz/item/CS_URS_2022_01/771554112"/>
    <hyperlink ref="F371" r:id="rId42" display="https://podminky.urs.cz/item/CS_URS_2022_01/771591115"/>
    <hyperlink ref="F392" r:id="rId43" display="https://podminky.urs.cz/item/CS_URS_2022_01/771571810"/>
    <hyperlink ref="F397" r:id="rId44" display="https://podminky.urs.cz/item/CS_URS_2022_01/771592011"/>
    <hyperlink ref="F409" r:id="rId45" display="https://podminky.urs.cz/item/CS_URS_2022_01/772991422"/>
    <hyperlink ref="F423" r:id="rId46" display="https://podminky.urs.cz/item/CS_URS_2022_01/771161011"/>
    <hyperlink ref="F429" r:id="rId47" display="https://podminky.urs.cz/item/CS_URS_2022_01/998771101"/>
    <hyperlink ref="F431" r:id="rId48" display="https://podminky.urs.cz/item/CS_URS_2022_01/998771194"/>
    <hyperlink ref="F433" r:id="rId49" display="https://podminky.urs.cz/item/CS_URS_2022_01/998771199"/>
    <hyperlink ref="F437" r:id="rId50" display="https://podminky.urs.cz/item/CS_URS_2022_01/783317105"/>
    <hyperlink ref="F441" r:id="rId51" display="https://podminky.urs.cz/item/CS_URS_2022_01/783823135"/>
    <hyperlink ref="F449" r:id="rId52" display="https://podminky.urs.cz/item/CS_URS_2022_01/783826315"/>
    <hyperlink ref="F459" r:id="rId53" display="https://podminky.urs.cz/item/CS_URS_2022_01/013254000"/>
    <hyperlink ref="F461" r:id="rId54" display="https://podminky.urs.cz/item/CS_URS_2022_01/013294000"/>
    <hyperlink ref="F465" r:id="rId55" display="https://podminky.urs.cz/item/CS_URS_2022_01/020001000"/>
    <hyperlink ref="F468" r:id="rId56" display="https://podminky.urs.cz/item/CS_URS_2022_01/030001000"/>
    <hyperlink ref="F470" r:id="rId57" display="https://podminky.urs.cz/item/CS_URS_2022_01/039002000"/>
    <hyperlink ref="F473" r:id="rId58" display="https://podminky.urs.cz/item/CS_URS_2022_01/043103000"/>
    <hyperlink ref="F475" r:id="rId59" display="https://podminky.urs.cz/item/CS_URS_2022_01/045002000"/>
    <hyperlink ref="F478" r:id="rId60" display="https://podminky.urs.cz/item/CS_URS_2022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554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555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556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557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558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559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560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561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562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563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564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79</v>
      </c>
      <c r="F18" s="277" t="s">
        <v>565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566</v>
      </c>
      <c r="F19" s="277" t="s">
        <v>567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568</v>
      </c>
      <c r="F20" s="277" t="s">
        <v>569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570</v>
      </c>
      <c r="F21" s="277" t="s">
        <v>571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572</v>
      </c>
      <c r="F22" s="277" t="s">
        <v>573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574</v>
      </c>
      <c r="F23" s="277" t="s">
        <v>575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576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577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578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579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580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581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582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583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584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109</v>
      </c>
      <c r="F36" s="277"/>
      <c r="G36" s="277" t="s">
        <v>585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586</v>
      </c>
      <c r="F37" s="277"/>
      <c r="G37" s="277" t="s">
        <v>587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588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589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110</v>
      </c>
      <c r="F40" s="277"/>
      <c r="G40" s="277" t="s">
        <v>590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111</v>
      </c>
      <c r="F41" s="277"/>
      <c r="G41" s="277" t="s">
        <v>591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592</v>
      </c>
      <c r="F42" s="277"/>
      <c r="G42" s="277" t="s">
        <v>593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594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595</v>
      </c>
      <c r="F44" s="277"/>
      <c r="G44" s="277" t="s">
        <v>596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113</v>
      </c>
      <c r="F45" s="277"/>
      <c r="G45" s="277" t="s">
        <v>597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598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599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600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601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602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603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604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605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606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607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608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609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610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611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612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613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614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615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616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617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618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619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620</v>
      </c>
      <c r="D76" s="295"/>
      <c r="E76" s="295"/>
      <c r="F76" s="295" t="s">
        <v>621</v>
      </c>
      <c r="G76" s="296"/>
      <c r="H76" s="295" t="s">
        <v>54</v>
      </c>
      <c r="I76" s="295" t="s">
        <v>57</v>
      </c>
      <c r="J76" s="295" t="s">
        <v>622</v>
      </c>
      <c r="K76" s="294"/>
    </row>
    <row r="77" s="1" customFormat="1" ht="17.25" customHeight="1">
      <c r="B77" s="292"/>
      <c r="C77" s="297" t="s">
        <v>623</v>
      </c>
      <c r="D77" s="297"/>
      <c r="E77" s="297"/>
      <c r="F77" s="298" t="s">
        <v>624</v>
      </c>
      <c r="G77" s="299"/>
      <c r="H77" s="297"/>
      <c r="I77" s="297"/>
      <c r="J77" s="297" t="s">
        <v>625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626</v>
      </c>
      <c r="G79" s="304"/>
      <c r="H79" s="280" t="s">
        <v>627</v>
      </c>
      <c r="I79" s="280" t="s">
        <v>628</v>
      </c>
      <c r="J79" s="280">
        <v>20</v>
      </c>
      <c r="K79" s="294"/>
    </row>
    <row r="80" s="1" customFormat="1" ht="15" customHeight="1">
      <c r="B80" s="292"/>
      <c r="C80" s="280" t="s">
        <v>629</v>
      </c>
      <c r="D80" s="280"/>
      <c r="E80" s="280"/>
      <c r="F80" s="303" t="s">
        <v>626</v>
      </c>
      <c r="G80" s="304"/>
      <c r="H80" s="280" t="s">
        <v>630</v>
      </c>
      <c r="I80" s="280" t="s">
        <v>628</v>
      </c>
      <c r="J80" s="280">
        <v>120</v>
      </c>
      <c r="K80" s="294"/>
    </row>
    <row r="81" s="1" customFormat="1" ht="15" customHeight="1">
      <c r="B81" s="305"/>
      <c r="C81" s="280" t="s">
        <v>631</v>
      </c>
      <c r="D81" s="280"/>
      <c r="E81" s="280"/>
      <c r="F81" s="303" t="s">
        <v>632</v>
      </c>
      <c r="G81" s="304"/>
      <c r="H81" s="280" t="s">
        <v>633</v>
      </c>
      <c r="I81" s="280" t="s">
        <v>628</v>
      </c>
      <c r="J81" s="280">
        <v>50</v>
      </c>
      <c r="K81" s="294"/>
    </row>
    <row r="82" s="1" customFormat="1" ht="15" customHeight="1">
      <c r="B82" s="305"/>
      <c r="C82" s="280" t="s">
        <v>634</v>
      </c>
      <c r="D82" s="280"/>
      <c r="E82" s="280"/>
      <c r="F82" s="303" t="s">
        <v>626</v>
      </c>
      <c r="G82" s="304"/>
      <c r="H82" s="280" t="s">
        <v>635</v>
      </c>
      <c r="I82" s="280" t="s">
        <v>636</v>
      </c>
      <c r="J82" s="280"/>
      <c r="K82" s="294"/>
    </row>
    <row r="83" s="1" customFormat="1" ht="15" customHeight="1">
      <c r="B83" s="305"/>
      <c r="C83" s="306" t="s">
        <v>637</v>
      </c>
      <c r="D83" s="306"/>
      <c r="E83" s="306"/>
      <c r="F83" s="307" t="s">
        <v>632</v>
      </c>
      <c r="G83" s="306"/>
      <c r="H83" s="306" t="s">
        <v>638</v>
      </c>
      <c r="I83" s="306" t="s">
        <v>628</v>
      </c>
      <c r="J83" s="306">
        <v>15</v>
      </c>
      <c r="K83" s="294"/>
    </row>
    <row r="84" s="1" customFormat="1" ht="15" customHeight="1">
      <c r="B84" s="305"/>
      <c r="C84" s="306" t="s">
        <v>639</v>
      </c>
      <c r="D84" s="306"/>
      <c r="E84" s="306"/>
      <c r="F84" s="307" t="s">
        <v>632</v>
      </c>
      <c r="G84" s="306"/>
      <c r="H84" s="306" t="s">
        <v>640</v>
      </c>
      <c r="I84" s="306" t="s">
        <v>628</v>
      </c>
      <c r="J84" s="306">
        <v>15</v>
      </c>
      <c r="K84" s="294"/>
    </row>
    <row r="85" s="1" customFormat="1" ht="15" customHeight="1">
      <c r="B85" s="305"/>
      <c r="C85" s="306" t="s">
        <v>641</v>
      </c>
      <c r="D85" s="306"/>
      <c r="E85" s="306"/>
      <c r="F85" s="307" t="s">
        <v>632</v>
      </c>
      <c r="G85" s="306"/>
      <c r="H85" s="306" t="s">
        <v>642</v>
      </c>
      <c r="I85" s="306" t="s">
        <v>628</v>
      </c>
      <c r="J85" s="306">
        <v>20</v>
      </c>
      <c r="K85" s="294"/>
    </row>
    <row r="86" s="1" customFormat="1" ht="15" customHeight="1">
      <c r="B86" s="305"/>
      <c r="C86" s="306" t="s">
        <v>643</v>
      </c>
      <c r="D86" s="306"/>
      <c r="E86" s="306"/>
      <c r="F86" s="307" t="s">
        <v>632</v>
      </c>
      <c r="G86" s="306"/>
      <c r="H86" s="306" t="s">
        <v>644</v>
      </c>
      <c r="I86" s="306" t="s">
        <v>628</v>
      </c>
      <c r="J86" s="306">
        <v>20</v>
      </c>
      <c r="K86" s="294"/>
    </row>
    <row r="87" s="1" customFormat="1" ht="15" customHeight="1">
      <c r="B87" s="305"/>
      <c r="C87" s="280" t="s">
        <v>645</v>
      </c>
      <c r="D87" s="280"/>
      <c r="E87" s="280"/>
      <c r="F87" s="303" t="s">
        <v>632</v>
      </c>
      <c r="G87" s="304"/>
      <c r="H87" s="280" t="s">
        <v>646</v>
      </c>
      <c r="I87" s="280" t="s">
        <v>628</v>
      </c>
      <c r="J87" s="280">
        <v>50</v>
      </c>
      <c r="K87" s="294"/>
    </row>
    <row r="88" s="1" customFormat="1" ht="15" customHeight="1">
      <c r="B88" s="305"/>
      <c r="C88" s="280" t="s">
        <v>647</v>
      </c>
      <c r="D88" s="280"/>
      <c r="E88" s="280"/>
      <c r="F88" s="303" t="s">
        <v>632</v>
      </c>
      <c r="G88" s="304"/>
      <c r="H88" s="280" t="s">
        <v>648</v>
      </c>
      <c r="I88" s="280" t="s">
        <v>628</v>
      </c>
      <c r="J88" s="280">
        <v>20</v>
      </c>
      <c r="K88" s="294"/>
    </row>
    <row r="89" s="1" customFormat="1" ht="15" customHeight="1">
      <c r="B89" s="305"/>
      <c r="C89" s="280" t="s">
        <v>649</v>
      </c>
      <c r="D89" s="280"/>
      <c r="E89" s="280"/>
      <c r="F89" s="303" t="s">
        <v>632</v>
      </c>
      <c r="G89" s="304"/>
      <c r="H89" s="280" t="s">
        <v>650</v>
      </c>
      <c r="I89" s="280" t="s">
        <v>628</v>
      </c>
      <c r="J89" s="280">
        <v>20</v>
      </c>
      <c r="K89" s="294"/>
    </row>
    <row r="90" s="1" customFormat="1" ht="15" customHeight="1">
      <c r="B90" s="305"/>
      <c r="C90" s="280" t="s">
        <v>651</v>
      </c>
      <c r="D90" s="280"/>
      <c r="E90" s="280"/>
      <c r="F90" s="303" t="s">
        <v>632</v>
      </c>
      <c r="G90" s="304"/>
      <c r="H90" s="280" t="s">
        <v>652</v>
      </c>
      <c r="I90" s="280" t="s">
        <v>628</v>
      </c>
      <c r="J90" s="280">
        <v>50</v>
      </c>
      <c r="K90" s="294"/>
    </row>
    <row r="91" s="1" customFormat="1" ht="15" customHeight="1">
      <c r="B91" s="305"/>
      <c r="C91" s="280" t="s">
        <v>653</v>
      </c>
      <c r="D91" s="280"/>
      <c r="E91" s="280"/>
      <c r="F91" s="303" t="s">
        <v>632</v>
      </c>
      <c r="G91" s="304"/>
      <c r="H91" s="280" t="s">
        <v>653</v>
      </c>
      <c r="I91" s="280" t="s">
        <v>628</v>
      </c>
      <c r="J91" s="280">
        <v>50</v>
      </c>
      <c r="K91" s="294"/>
    </row>
    <row r="92" s="1" customFormat="1" ht="15" customHeight="1">
      <c r="B92" s="305"/>
      <c r="C92" s="280" t="s">
        <v>654</v>
      </c>
      <c r="D92" s="280"/>
      <c r="E92" s="280"/>
      <c r="F92" s="303" t="s">
        <v>632</v>
      </c>
      <c r="G92" s="304"/>
      <c r="H92" s="280" t="s">
        <v>655</v>
      </c>
      <c r="I92" s="280" t="s">
        <v>628</v>
      </c>
      <c r="J92" s="280">
        <v>255</v>
      </c>
      <c r="K92" s="294"/>
    </row>
    <row r="93" s="1" customFormat="1" ht="15" customHeight="1">
      <c r="B93" s="305"/>
      <c r="C93" s="280" t="s">
        <v>656</v>
      </c>
      <c r="D93" s="280"/>
      <c r="E93" s="280"/>
      <c r="F93" s="303" t="s">
        <v>626</v>
      </c>
      <c r="G93" s="304"/>
      <c r="H93" s="280" t="s">
        <v>657</v>
      </c>
      <c r="I93" s="280" t="s">
        <v>658</v>
      </c>
      <c r="J93" s="280"/>
      <c r="K93" s="294"/>
    </row>
    <row r="94" s="1" customFormat="1" ht="15" customHeight="1">
      <c r="B94" s="305"/>
      <c r="C94" s="280" t="s">
        <v>659</v>
      </c>
      <c r="D94" s="280"/>
      <c r="E94" s="280"/>
      <c r="F94" s="303" t="s">
        <v>626</v>
      </c>
      <c r="G94" s="304"/>
      <c r="H94" s="280" t="s">
        <v>660</v>
      </c>
      <c r="I94" s="280" t="s">
        <v>661</v>
      </c>
      <c r="J94" s="280"/>
      <c r="K94" s="294"/>
    </row>
    <row r="95" s="1" customFormat="1" ht="15" customHeight="1">
      <c r="B95" s="305"/>
      <c r="C95" s="280" t="s">
        <v>662</v>
      </c>
      <c r="D95" s="280"/>
      <c r="E95" s="280"/>
      <c r="F95" s="303" t="s">
        <v>626</v>
      </c>
      <c r="G95" s="304"/>
      <c r="H95" s="280" t="s">
        <v>662</v>
      </c>
      <c r="I95" s="280" t="s">
        <v>661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626</v>
      </c>
      <c r="G96" s="304"/>
      <c r="H96" s="280" t="s">
        <v>663</v>
      </c>
      <c r="I96" s="280" t="s">
        <v>661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626</v>
      </c>
      <c r="G97" s="304"/>
      <c r="H97" s="280" t="s">
        <v>664</v>
      </c>
      <c r="I97" s="280" t="s">
        <v>661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665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620</v>
      </c>
      <c r="D103" s="295"/>
      <c r="E103" s="295"/>
      <c r="F103" s="295" t="s">
        <v>621</v>
      </c>
      <c r="G103" s="296"/>
      <c r="H103" s="295" t="s">
        <v>54</v>
      </c>
      <c r="I103" s="295" t="s">
        <v>57</v>
      </c>
      <c r="J103" s="295" t="s">
        <v>622</v>
      </c>
      <c r="K103" s="294"/>
    </row>
    <row r="104" s="1" customFormat="1" ht="17.25" customHeight="1">
      <c r="B104" s="292"/>
      <c r="C104" s="297" t="s">
        <v>623</v>
      </c>
      <c r="D104" s="297"/>
      <c r="E104" s="297"/>
      <c r="F104" s="298" t="s">
        <v>624</v>
      </c>
      <c r="G104" s="299"/>
      <c r="H104" s="297"/>
      <c r="I104" s="297"/>
      <c r="J104" s="297" t="s">
        <v>625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626</v>
      </c>
      <c r="G106" s="280"/>
      <c r="H106" s="280" t="s">
        <v>666</v>
      </c>
      <c r="I106" s="280" t="s">
        <v>628</v>
      </c>
      <c r="J106" s="280">
        <v>20</v>
      </c>
      <c r="K106" s="294"/>
    </row>
    <row r="107" s="1" customFormat="1" ht="15" customHeight="1">
      <c r="B107" s="292"/>
      <c r="C107" s="280" t="s">
        <v>629</v>
      </c>
      <c r="D107" s="280"/>
      <c r="E107" s="280"/>
      <c r="F107" s="303" t="s">
        <v>626</v>
      </c>
      <c r="G107" s="280"/>
      <c r="H107" s="280" t="s">
        <v>666</v>
      </c>
      <c r="I107" s="280" t="s">
        <v>628</v>
      </c>
      <c r="J107" s="280">
        <v>120</v>
      </c>
      <c r="K107" s="294"/>
    </row>
    <row r="108" s="1" customFormat="1" ht="15" customHeight="1">
      <c r="B108" s="305"/>
      <c r="C108" s="280" t="s">
        <v>631</v>
      </c>
      <c r="D108" s="280"/>
      <c r="E108" s="280"/>
      <c r="F108" s="303" t="s">
        <v>632</v>
      </c>
      <c r="G108" s="280"/>
      <c r="H108" s="280" t="s">
        <v>666</v>
      </c>
      <c r="I108" s="280" t="s">
        <v>628</v>
      </c>
      <c r="J108" s="280">
        <v>50</v>
      </c>
      <c r="K108" s="294"/>
    </row>
    <row r="109" s="1" customFormat="1" ht="15" customHeight="1">
      <c r="B109" s="305"/>
      <c r="C109" s="280" t="s">
        <v>634</v>
      </c>
      <c r="D109" s="280"/>
      <c r="E109" s="280"/>
      <c r="F109" s="303" t="s">
        <v>626</v>
      </c>
      <c r="G109" s="280"/>
      <c r="H109" s="280" t="s">
        <v>666</v>
      </c>
      <c r="I109" s="280" t="s">
        <v>636</v>
      </c>
      <c r="J109" s="280"/>
      <c r="K109" s="294"/>
    </row>
    <row r="110" s="1" customFormat="1" ht="15" customHeight="1">
      <c r="B110" s="305"/>
      <c r="C110" s="280" t="s">
        <v>645</v>
      </c>
      <c r="D110" s="280"/>
      <c r="E110" s="280"/>
      <c r="F110" s="303" t="s">
        <v>632</v>
      </c>
      <c r="G110" s="280"/>
      <c r="H110" s="280" t="s">
        <v>666</v>
      </c>
      <c r="I110" s="280" t="s">
        <v>628</v>
      </c>
      <c r="J110" s="280">
        <v>50</v>
      </c>
      <c r="K110" s="294"/>
    </row>
    <row r="111" s="1" customFormat="1" ht="15" customHeight="1">
      <c r="B111" s="305"/>
      <c r="C111" s="280" t="s">
        <v>653</v>
      </c>
      <c r="D111" s="280"/>
      <c r="E111" s="280"/>
      <c r="F111" s="303" t="s">
        <v>632</v>
      </c>
      <c r="G111" s="280"/>
      <c r="H111" s="280" t="s">
        <v>666</v>
      </c>
      <c r="I111" s="280" t="s">
        <v>628</v>
      </c>
      <c r="J111" s="280">
        <v>50</v>
      </c>
      <c r="K111" s="294"/>
    </row>
    <row r="112" s="1" customFormat="1" ht="15" customHeight="1">
      <c r="B112" s="305"/>
      <c r="C112" s="280" t="s">
        <v>651</v>
      </c>
      <c r="D112" s="280"/>
      <c r="E112" s="280"/>
      <c r="F112" s="303" t="s">
        <v>632</v>
      </c>
      <c r="G112" s="280"/>
      <c r="H112" s="280" t="s">
        <v>666</v>
      </c>
      <c r="I112" s="280" t="s">
        <v>628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626</v>
      </c>
      <c r="G113" s="280"/>
      <c r="H113" s="280" t="s">
        <v>667</v>
      </c>
      <c r="I113" s="280" t="s">
        <v>628</v>
      </c>
      <c r="J113" s="280">
        <v>20</v>
      </c>
      <c r="K113" s="294"/>
    </row>
    <row r="114" s="1" customFormat="1" ht="15" customHeight="1">
      <c r="B114" s="305"/>
      <c r="C114" s="280" t="s">
        <v>668</v>
      </c>
      <c r="D114" s="280"/>
      <c r="E114" s="280"/>
      <c r="F114" s="303" t="s">
        <v>626</v>
      </c>
      <c r="G114" s="280"/>
      <c r="H114" s="280" t="s">
        <v>669</v>
      </c>
      <c r="I114" s="280" t="s">
        <v>628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626</v>
      </c>
      <c r="G115" s="280"/>
      <c r="H115" s="280" t="s">
        <v>670</v>
      </c>
      <c r="I115" s="280" t="s">
        <v>661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626</v>
      </c>
      <c r="G116" s="280"/>
      <c r="H116" s="280" t="s">
        <v>671</v>
      </c>
      <c r="I116" s="280" t="s">
        <v>661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626</v>
      </c>
      <c r="G117" s="280"/>
      <c r="H117" s="280" t="s">
        <v>672</v>
      </c>
      <c r="I117" s="280" t="s">
        <v>673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674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620</v>
      </c>
      <c r="D123" s="295"/>
      <c r="E123" s="295"/>
      <c r="F123" s="295" t="s">
        <v>621</v>
      </c>
      <c r="G123" s="296"/>
      <c r="H123" s="295" t="s">
        <v>54</v>
      </c>
      <c r="I123" s="295" t="s">
        <v>57</v>
      </c>
      <c r="J123" s="295" t="s">
        <v>622</v>
      </c>
      <c r="K123" s="324"/>
    </row>
    <row r="124" s="1" customFormat="1" ht="17.25" customHeight="1">
      <c r="B124" s="323"/>
      <c r="C124" s="297" t="s">
        <v>623</v>
      </c>
      <c r="D124" s="297"/>
      <c r="E124" s="297"/>
      <c r="F124" s="298" t="s">
        <v>624</v>
      </c>
      <c r="G124" s="299"/>
      <c r="H124" s="297"/>
      <c r="I124" s="297"/>
      <c r="J124" s="297" t="s">
        <v>625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629</v>
      </c>
      <c r="D126" s="302"/>
      <c r="E126" s="302"/>
      <c r="F126" s="303" t="s">
        <v>626</v>
      </c>
      <c r="G126" s="280"/>
      <c r="H126" s="280" t="s">
        <v>666</v>
      </c>
      <c r="I126" s="280" t="s">
        <v>628</v>
      </c>
      <c r="J126" s="280">
        <v>120</v>
      </c>
      <c r="K126" s="328"/>
    </row>
    <row r="127" s="1" customFormat="1" ht="15" customHeight="1">
      <c r="B127" s="325"/>
      <c r="C127" s="280" t="s">
        <v>675</v>
      </c>
      <c r="D127" s="280"/>
      <c r="E127" s="280"/>
      <c r="F127" s="303" t="s">
        <v>626</v>
      </c>
      <c r="G127" s="280"/>
      <c r="H127" s="280" t="s">
        <v>676</v>
      </c>
      <c r="I127" s="280" t="s">
        <v>628</v>
      </c>
      <c r="J127" s="280" t="s">
        <v>677</v>
      </c>
      <c r="K127" s="328"/>
    </row>
    <row r="128" s="1" customFormat="1" ht="15" customHeight="1">
      <c r="B128" s="325"/>
      <c r="C128" s="280" t="s">
        <v>574</v>
      </c>
      <c r="D128" s="280"/>
      <c r="E128" s="280"/>
      <c r="F128" s="303" t="s">
        <v>626</v>
      </c>
      <c r="G128" s="280"/>
      <c r="H128" s="280" t="s">
        <v>678</v>
      </c>
      <c r="I128" s="280" t="s">
        <v>628</v>
      </c>
      <c r="J128" s="280" t="s">
        <v>677</v>
      </c>
      <c r="K128" s="328"/>
    </row>
    <row r="129" s="1" customFormat="1" ht="15" customHeight="1">
      <c r="B129" s="325"/>
      <c r="C129" s="280" t="s">
        <v>637</v>
      </c>
      <c r="D129" s="280"/>
      <c r="E129" s="280"/>
      <c r="F129" s="303" t="s">
        <v>632</v>
      </c>
      <c r="G129" s="280"/>
      <c r="H129" s="280" t="s">
        <v>638</v>
      </c>
      <c r="I129" s="280" t="s">
        <v>628</v>
      </c>
      <c r="J129" s="280">
        <v>15</v>
      </c>
      <c r="K129" s="328"/>
    </row>
    <row r="130" s="1" customFormat="1" ht="15" customHeight="1">
      <c r="B130" s="325"/>
      <c r="C130" s="306" t="s">
        <v>639</v>
      </c>
      <c r="D130" s="306"/>
      <c r="E130" s="306"/>
      <c r="F130" s="307" t="s">
        <v>632</v>
      </c>
      <c r="G130" s="306"/>
      <c r="H130" s="306" t="s">
        <v>640</v>
      </c>
      <c r="I130" s="306" t="s">
        <v>628</v>
      </c>
      <c r="J130" s="306">
        <v>15</v>
      </c>
      <c r="K130" s="328"/>
    </row>
    <row r="131" s="1" customFormat="1" ht="15" customHeight="1">
      <c r="B131" s="325"/>
      <c r="C131" s="306" t="s">
        <v>641</v>
      </c>
      <c r="D131" s="306"/>
      <c r="E131" s="306"/>
      <c r="F131" s="307" t="s">
        <v>632</v>
      </c>
      <c r="G131" s="306"/>
      <c r="H131" s="306" t="s">
        <v>642</v>
      </c>
      <c r="I131" s="306" t="s">
        <v>628</v>
      </c>
      <c r="J131" s="306">
        <v>20</v>
      </c>
      <c r="K131" s="328"/>
    </row>
    <row r="132" s="1" customFormat="1" ht="15" customHeight="1">
      <c r="B132" s="325"/>
      <c r="C132" s="306" t="s">
        <v>643</v>
      </c>
      <c r="D132" s="306"/>
      <c r="E132" s="306"/>
      <c r="F132" s="307" t="s">
        <v>632</v>
      </c>
      <c r="G132" s="306"/>
      <c r="H132" s="306" t="s">
        <v>644</v>
      </c>
      <c r="I132" s="306" t="s">
        <v>628</v>
      </c>
      <c r="J132" s="306">
        <v>20</v>
      </c>
      <c r="K132" s="328"/>
    </row>
    <row r="133" s="1" customFormat="1" ht="15" customHeight="1">
      <c r="B133" s="325"/>
      <c r="C133" s="280" t="s">
        <v>631</v>
      </c>
      <c r="D133" s="280"/>
      <c r="E133" s="280"/>
      <c r="F133" s="303" t="s">
        <v>632</v>
      </c>
      <c r="G133" s="280"/>
      <c r="H133" s="280" t="s">
        <v>666</v>
      </c>
      <c r="I133" s="280" t="s">
        <v>628</v>
      </c>
      <c r="J133" s="280">
        <v>50</v>
      </c>
      <c r="K133" s="328"/>
    </row>
    <row r="134" s="1" customFormat="1" ht="15" customHeight="1">
      <c r="B134" s="325"/>
      <c r="C134" s="280" t="s">
        <v>645</v>
      </c>
      <c r="D134" s="280"/>
      <c r="E134" s="280"/>
      <c r="F134" s="303" t="s">
        <v>632</v>
      </c>
      <c r="G134" s="280"/>
      <c r="H134" s="280" t="s">
        <v>666</v>
      </c>
      <c r="I134" s="280" t="s">
        <v>628</v>
      </c>
      <c r="J134" s="280">
        <v>50</v>
      </c>
      <c r="K134" s="328"/>
    </row>
    <row r="135" s="1" customFormat="1" ht="15" customHeight="1">
      <c r="B135" s="325"/>
      <c r="C135" s="280" t="s">
        <v>651</v>
      </c>
      <c r="D135" s="280"/>
      <c r="E135" s="280"/>
      <c r="F135" s="303" t="s">
        <v>632</v>
      </c>
      <c r="G135" s="280"/>
      <c r="H135" s="280" t="s">
        <v>666</v>
      </c>
      <c r="I135" s="280" t="s">
        <v>628</v>
      </c>
      <c r="J135" s="280">
        <v>50</v>
      </c>
      <c r="K135" s="328"/>
    </row>
    <row r="136" s="1" customFormat="1" ht="15" customHeight="1">
      <c r="B136" s="325"/>
      <c r="C136" s="280" t="s">
        <v>653</v>
      </c>
      <c r="D136" s="280"/>
      <c r="E136" s="280"/>
      <c r="F136" s="303" t="s">
        <v>632</v>
      </c>
      <c r="G136" s="280"/>
      <c r="H136" s="280" t="s">
        <v>666</v>
      </c>
      <c r="I136" s="280" t="s">
        <v>628</v>
      </c>
      <c r="J136" s="280">
        <v>50</v>
      </c>
      <c r="K136" s="328"/>
    </row>
    <row r="137" s="1" customFormat="1" ht="15" customHeight="1">
      <c r="B137" s="325"/>
      <c r="C137" s="280" t="s">
        <v>654</v>
      </c>
      <c r="D137" s="280"/>
      <c r="E137" s="280"/>
      <c r="F137" s="303" t="s">
        <v>632</v>
      </c>
      <c r="G137" s="280"/>
      <c r="H137" s="280" t="s">
        <v>679</v>
      </c>
      <c r="I137" s="280" t="s">
        <v>628</v>
      </c>
      <c r="J137" s="280">
        <v>255</v>
      </c>
      <c r="K137" s="328"/>
    </row>
    <row r="138" s="1" customFormat="1" ht="15" customHeight="1">
      <c r="B138" s="325"/>
      <c r="C138" s="280" t="s">
        <v>656</v>
      </c>
      <c r="D138" s="280"/>
      <c r="E138" s="280"/>
      <c r="F138" s="303" t="s">
        <v>626</v>
      </c>
      <c r="G138" s="280"/>
      <c r="H138" s="280" t="s">
        <v>680</v>
      </c>
      <c r="I138" s="280" t="s">
        <v>658</v>
      </c>
      <c r="J138" s="280"/>
      <c r="K138" s="328"/>
    </row>
    <row r="139" s="1" customFormat="1" ht="15" customHeight="1">
      <c r="B139" s="325"/>
      <c r="C139" s="280" t="s">
        <v>659</v>
      </c>
      <c r="D139" s="280"/>
      <c r="E139" s="280"/>
      <c r="F139" s="303" t="s">
        <v>626</v>
      </c>
      <c r="G139" s="280"/>
      <c r="H139" s="280" t="s">
        <v>681</v>
      </c>
      <c r="I139" s="280" t="s">
        <v>661</v>
      </c>
      <c r="J139" s="280"/>
      <c r="K139" s="328"/>
    </row>
    <row r="140" s="1" customFormat="1" ht="15" customHeight="1">
      <c r="B140" s="325"/>
      <c r="C140" s="280" t="s">
        <v>662</v>
      </c>
      <c r="D140" s="280"/>
      <c r="E140" s="280"/>
      <c r="F140" s="303" t="s">
        <v>626</v>
      </c>
      <c r="G140" s="280"/>
      <c r="H140" s="280" t="s">
        <v>662</v>
      </c>
      <c r="I140" s="280" t="s">
        <v>661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626</v>
      </c>
      <c r="G141" s="280"/>
      <c r="H141" s="280" t="s">
        <v>682</v>
      </c>
      <c r="I141" s="280" t="s">
        <v>661</v>
      </c>
      <c r="J141" s="280"/>
      <c r="K141" s="328"/>
    </row>
    <row r="142" s="1" customFormat="1" ht="15" customHeight="1">
      <c r="B142" s="325"/>
      <c r="C142" s="280" t="s">
        <v>683</v>
      </c>
      <c r="D142" s="280"/>
      <c r="E142" s="280"/>
      <c r="F142" s="303" t="s">
        <v>626</v>
      </c>
      <c r="G142" s="280"/>
      <c r="H142" s="280" t="s">
        <v>684</v>
      </c>
      <c r="I142" s="280" t="s">
        <v>661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685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620</v>
      </c>
      <c r="D148" s="295"/>
      <c r="E148" s="295"/>
      <c r="F148" s="295" t="s">
        <v>621</v>
      </c>
      <c r="G148" s="296"/>
      <c r="H148" s="295" t="s">
        <v>54</v>
      </c>
      <c r="I148" s="295" t="s">
        <v>57</v>
      </c>
      <c r="J148" s="295" t="s">
        <v>622</v>
      </c>
      <c r="K148" s="294"/>
    </row>
    <row r="149" s="1" customFormat="1" ht="17.25" customHeight="1">
      <c r="B149" s="292"/>
      <c r="C149" s="297" t="s">
        <v>623</v>
      </c>
      <c r="D149" s="297"/>
      <c r="E149" s="297"/>
      <c r="F149" s="298" t="s">
        <v>624</v>
      </c>
      <c r="G149" s="299"/>
      <c r="H149" s="297"/>
      <c r="I149" s="297"/>
      <c r="J149" s="297" t="s">
        <v>625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629</v>
      </c>
      <c r="D151" s="280"/>
      <c r="E151" s="280"/>
      <c r="F151" s="333" t="s">
        <v>626</v>
      </c>
      <c r="G151" s="280"/>
      <c r="H151" s="332" t="s">
        <v>666</v>
      </c>
      <c r="I151" s="332" t="s">
        <v>628</v>
      </c>
      <c r="J151" s="332">
        <v>120</v>
      </c>
      <c r="K151" s="328"/>
    </row>
    <row r="152" s="1" customFormat="1" ht="15" customHeight="1">
      <c r="B152" s="305"/>
      <c r="C152" s="332" t="s">
        <v>675</v>
      </c>
      <c r="D152" s="280"/>
      <c r="E152" s="280"/>
      <c r="F152" s="333" t="s">
        <v>626</v>
      </c>
      <c r="G152" s="280"/>
      <c r="H152" s="332" t="s">
        <v>686</v>
      </c>
      <c r="I152" s="332" t="s">
        <v>628</v>
      </c>
      <c r="J152" s="332" t="s">
        <v>677</v>
      </c>
      <c r="K152" s="328"/>
    </row>
    <row r="153" s="1" customFormat="1" ht="15" customHeight="1">
      <c r="B153" s="305"/>
      <c r="C153" s="332" t="s">
        <v>574</v>
      </c>
      <c r="D153" s="280"/>
      <c r="E153" s="280"/>
      <c r="F153" s="333" t="s">
        <v>626</v>
      </c>
      <c r="G153" s="280"/>
      <c r="H153" s="332" t="s">
        <v>687</v>
      </c>
      <c r="I153" s="332" t="s">
        <v>628</v>
      </c>
      <c r="J153" s="332" t="s">
        <v>677</v>
      </c>
      <c r="K153" s="328"/>
    </row>
    <row r="154" s="1" customFormat="1" ht="15" customHeight="1">
      <c r="B154" s="305"/>
      <c r="C154" s="332" t="s">
        <v>631</v>
      </c>
      <c r="D154" s="280"/>
      <c r="E154" s="280"/>
      <c r="F154" s="333" t="s">
        <v>632</v>
      </c>
      <c r="G154" s="280"/>
      <c r="H154" s="332" t="s">
        <v>666</v>
      </c>
      <c r="I154" s="332" t="s">
        <v>628</v>
      </c>
      <c r="J154" s="332">
        <v>50</v>
      </c>
      <c r="K154" s="328"/>
    </row>
    <row r="155" s="1" customFormat="1" ht="15" customHeight="1">
      <c r="B155" s="305"/>
      <c r="C155" s="332" t="s">
        <v>634</v>
      </c>
      <c r="D155" s="280"/>
      <c r="E155" s="280"/>
      <c r="F155" s="333" t="s">
        <v>626</v>
      </c>
      <c r="G155" s="280"/>
      <c r="H155" s="332" t="s">
        <v>666</v>
      </c>
      <c r="I155" s="332" t="s">
        <v>636</v>
      </c>
      <c r="J155" s="332"/>
      <c r="K155" s="328"/>
    </row>
    <row r="156" s="1" customFormat="1" ht="15" customHeight="1">
      <c r="B156" s="305"/>
      <c r="C156" s="332" t="s">
        <v>645</v>
      </c>
      <c r="D156" s="280"/>
      <c r="E156" s="280"/>
      <c r="F156" s="333" t="s">
        <v>632</v>
      </c>
      <c r="G156" s="280"/>
      <c r="H156" s="332" t="s">
        <v>666</v>
      </c>
      <c r="I156" s="332" t="s">
        <v>628</v>
      </c>
      <c r="J156" s="332">
        <v>50</v>
      </c>
      <c r="K156" s="328"/>
    </row>
    <row r="157" s="1" customFormat="1" ht="15" customHeight="1">
      <c r="B157" s="305"/>
      <c r="C157" s="332" t="s">
        <v>653</v>
      </c>
      <c r="D157" s="280"/>
      <c r="E157" s="280"/>
      <c r="F157" s="333" t="s">
        <v>632</v>
      </c>
      <c r="G157" s="280"/>
      <c r="H157" s="332" t="s">
        <v>666</v>
      </c>
      <c r="I157" s="332" t="s">
        <v>628</v>
      </c>
      <c r="J157" s="332">
        <v>50</v>
      </c>
      <c r="K157" s="328"/>
    </row>
    <row r="158" s="1" customFormat="1" ht="15" customHeight="1">
      <c r="B158" s="305"/>
      <c r="C158" s="332" t="s">
        <v>651</v>
      </c>
      <c r="D158" s="280"/>
      <c r="E158" s="280"/>
      <c r="F158" s="333" t="s">
        <v>632</v>
      </c>
      <c r="G158" s="280"/>
      <c r="H158" s="332" t="s">
        <v>666</v>
      </c>
      <c r="I158" s="332" t="s">
        <v>628</v>
      </c>
      <c r="J158" s="332">
        <v>50</v>
      </c>
      <c r="K158" s="328"/>
    </row>
    <row r="159" s="1" customFormat="1" ht="15" customHeight="1">
      <c r="B159" s="305"/>
      <c r="C159" s="332" t="s">
        <v>87</v>
      </c>
      <c r="D159" s="280"/>
      <c r="E159" s="280"/>
      <c r="F159" s="333" t="s">
        <v>626</v>
      </c>
      <c r="G159" s="280"/>
      <c r="H159" s="332" t="s">
        <v>688</v>
      </c>
      <c r="I159" s="332" t="s">
        <v>628</v>
      </c>
      <c r="J159" s="332" t="s">
        <v>689</v>
      </c>
      <c r="K159" s="328"/>
    </row>
    <row r="160" s="1" customFormat="1" ht="15" customHeight="1">
      <c r="B160" s="305"/>
      <c r="C160" s="332" t="s">
        <v>690</v>
      </c>
      <c r="D160" s="280"/>
      <c r="E160" s="280"/>
      <c r="F160" s="333" t="s">
        <v>626</v>
      </c>
      <c r="G160" s="280"/>
      <c r="H160" s="332" t="s">
        <v>691</v>
      </c>
      <c r="I160" s="332" t="s">
        <v>661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692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620</v>
      </c>
      <c r="D166" s="295"/>
      <c r="E166" s="295"/>
      <c r="F166" s="295" t="s">
        <v>621</v>
      </c>
      <c r="G166" s="337"/>
      <c r="H166" s="338" t="s">
        <v>54</v>
      </c>
      <c r="I166" s="338" t="s">
        <v>57</v>
      </c>
      <c r="J166" s="295" t="s">
        <v>622</v>
      </c>
      <c r="K166" s="272"/>
    </row>
    <row r="167" s="1" customFormat="1" ht="17.25" customHeight="1">
      <c r="B167" s="273"/>
      <c r="C167" s="297" t="s">
        <v>623</v>
      </c>
      <c r="D167" s="297"/>
      <c r="E167" s="297"/>
      <c r="F167" s="298" t="s">
        <v>624</v>
      </c>
      <c r="G167" s="339"/>
      <c r="H167" s="340"/>
      <c r="I167" s="340"/>
      <c r="J167" s="297" t="s">
        <v>625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629</v>
      </c>
      <c r="D169" s="280"/>
      <c r="E169" s="280"/>
      <c r="F169" s="303" t="s">
        <v>626</v>
      </c>
      <c r="G169" s="280"/>
      <c r="H169" s="280" t="s">
        <v>666</v>
      </c>
      <c r="I169" s="280" t="s">
        <v>628</v>
      </c>
      <c r="J169" s="280">
        <v>120</v>
      </c>
      <c r="K169" s="328"/>
    </row>
    <row r="170" s="1" customFormat="1" ht="15" customHeight="1">
      <c r="B170" s="305"/>
      <c r="C170" s="280" t="s">
        <v>675</v>
      </c>
      <c r="D170" s="280"/>
      <c r="E170" s="280"/>
      <c r="F170" s="303" t="s">
        <v>626</v>
      </c>
      <c r="G170" s="280"/>
      <c r="H170" s="280" t="s">
        <v>676</v>
      </c>
      <c r="I170" s="280" t="s">
        <v>628</v>
      </c>
      <c r="J170" s="280" t="s">
        <v>677</v>
      </c>
      <c r="K170" s="328"/>
    </row>
    <row r="171" s="1" customFormat="1" ht="15" customHeight="1">
      <c r="B171" s="305"/>
      <c r="C171" s="280" t="s">
        <v>574</v>
      </c>
      <c r="D171" s="280"/>
      <c r="E171" s="280"/>
      <c r="F171" s="303" t="s">
        <v>626</v>
      </c>
      <c r="G171" s="280"/>
      <c r="H171" s="280" t="s">
        <v>693</v>
      </c>
      <c r="I171" s="280" t="s">
        <v>628</v>
      </c>
      <c r="J171" s="280" t="s">
        <v>677</v>
      </c>
      <c r="K171" s="328"/>
    </row>
    <row r="172" s="1" customFormat="1" ht="15" customHeight="1">
      <c r="B172" s="305"/>
      <c r="C172" s="280" t="s">
        <v>631</v>
      </c>
      <c r="D172" s="280"/>
      <c r="E172" s="280"/>
      <c r="F172" s="303" t="s">
        <v>632</v>
      </c>
      <c r="G172" s="280"/>
      <c r="H172" s="280" t="s">
        <v>693</v>
      </c>
      <c r="I172" s="280" t="s">
        <v>628</v>
      </c>
      <c r="J172" s="280">
        <v>50</v>
      </c>
      <c r="K172" s="328"/>
    </row>
    <row r="173" s="1" customFormat="1" ht="15" customHeight="1">
      <c r="B173" s="305"/>
      <c r="C173" s="280" t="s">
        <v>634</v>
      </c>
      <c r="D173" s="280"/>
      <c r="E173" s="280"/>
      <c r="F173" s="303" t="s">
        <v>626</v>
      </c>
      <c r="G173" s="280"/>
      <c r="H173" s="280" t="s">
        <v>693</v>
      </c>
      <c r="I173" s="280" t="s">
        <v>636</v>
      </c>
      <c r="J173" s="280"/>
      <c r="K173" s="328"/>
    </row>
    <row r="174" s="1" customFormat="1" ht="15" customHeight="1">
      <c r="B174" s="305"/>
      <c r="C174" s="280" t="s">
        <v>645</v>
      </c>
      <c r="D174" s="280"/>
      <c r="E174" s="280"/>
      <c r="F174" s="303" t="s">
        <v>632</v>
      </c>
      <c r="G174" s="280"/>
      <c r="H174" s="280" t="s">
        <v>693</v>
      </c>
      <c r="I174" s="280" t="s">
        <v>628</v>
      </c>
      <c r="J174" s="280">
        <v>50</v>
      </c>
      <c r="K174" s="328"/>
    </row>
    <row r="175" s="1" customFormat="1" ht="15" customHeight="1">
      <c r="B175" s="305"/>
      <c r="C175" s="280" t="s">
        <v>653</v>
      </c>
      <c r="D175" s="280"/>
      <c r="E175" s="280"/>
      <c r="F175" s="303" t="s">
        <v>632</v>
      </c>
      <c r="G175" s="280"/>
      <c r="H175" s="280" t="s">
        <v>693</v>
      </c>
      <c r="I175" s="280" t="s">
        <v>628</v>
      </c>
      <c r="J175" s="280">
        <v>50</v>
      </c>
      <c r="K175" s="328"/>
    </row>
    <row r="176" s="1" customFormat="1" ht="15" customHeight="1">
      <c r="B176" s="305"/>
      <c r="C176" s="280" t="s">
        <v>651</v>
      </c>
      <c r="D176" s="280"/>
      <c r="E176" s="280"/>
      <c r="F176" s="303" t="s">
        <v>632</v>
      </c>
      <c r="G176" s="280"/>
      <c r="H176" s="280" t="s">
        <v>693</v>
      </c>
      <c r="I176" s="280" t="s">
        <v>628</v>
      </c>
      <c r="J176" s="280">
        <v>50</v>
      </c>
      <c r="K176" s="328"/>
    </row>
    <row r="177" s="1" customFormat="1" ht="15" customHeight="1">
      <c r="B177" s="305"/>
      <c r="C177" s="280" t="s">
        <v>109</v>
      </c>
      <c r="D177" s="280"/>
      <c r="E177" s="280"/>
      <c r="F177" s="303" t="s">
        <v>626</v>
      </c>
      <c r="G177" s="280"/>
      <c r="H177" s="280" t="s">
        <v>694</v>
      </c>
      <c r="I177" s="280" t="s">
        <v>695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626</v>
      </c>
      <c r="G178" s="280"/>
      <c r="H178" s="280" t="s">
        <v>696</v>
      </c>
      <c r="I178" s="280" t="s">
        <v>697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626</v>
      </c>
      <c r="G179" s="280"/>
      <c r="H179" s="280" t="s">
        <v>698</v>
      </c>
      <c r="I179" s="280" t="s">
        <v>628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626</v>
      </c>
      <c r="G180" s="280"/>
      <c r="H180" s="280" t="s">
        <v>699</v>
      </c>
      <c r="I180" s="280" t="s">
        <v>628</v>
      </c>
      <c r="J180" s="280">
        <v>255</v>
      </c>
      <c r="K180" s="328"/>
    </row>
    <row r="181" s="1" customFormat="1" ht="15" customHeight="1">
      <c r="B181" s="305"/>
      <c r="C181" s="280" t="s">
        <v>110</v>
      </c>
      <c r="D181" s="280"/>
      <c r="E181" s="280"/>
      <c r="F181" s="303" t="s">
        <v>626</v>
      </c>
      <c r="G181" s="280"/>
      <c r="H181" s="280" t="s">
        <v>590</v>
      </c>
      <c r="I181" s="280" t="s">
        <v>628</v>
      </c>
      <c r="J181" s="280">
        <v>10</v>
      </c>
      <c r="K181" s="328"/>
    </row>
    <row r="182" s="1" customFormat="1" ht="15" customHeight="1">
      <c r="B182" s="305"/>
      <c r="C182" s="280" t="s">
        <v>111</v>
      </c>
      <c r="D182" s="280"/>
      <c r="E182" s="280"/>
      <c r="F182" s="303" t="s">
        <v>626</v>
      </c>
      <c r="G182" s="280"/>
      <c r="H182" s="280" t="s">
        <v>700</v>
      </c>
      <c r="I182" s="280" t="s">
        <v>661</v>
      </c>
      <c r="J182" s="280"/>
      <c r="K182" s="328"/>
    </row>
    <row r="183" s="1" customFormat="1" ht="15" customHeight="1">
      <c r="B183" s="305"/>
      <c r="C183" s="280" t="s">
        <v>701</v>
      </c>
      <c r="D183" s="280"/>
      <c r="E183" s="280"/>
      <c r="F183" s="303" t="s">
        <v>626</v>
      </c>
      <c r="G183" s="280"/>
      <c r="H183" s="280" t="s">
        <v>702</v>
      </c>
      <c r="I183" s="280" t="s">
        <v>661</v>
      </c>
      <c r="J183" s="280"/>
      <c r="K183" s="328"/>
    </row>
    <row r="184" s="1" customFormat="1" ht="15" customHeight="1">
      <c r="B184" s="305"/>
      <c r="C184" s="280" t="s">
        <v>690</v>
      </c>
      <c r="D184" s="280"/>
      <c r="E184" s="280"/>
      <c r="F184" s="303" t="s">
        <v>626</v>
      </c>
      <c r="G184" s="280"/>
      <c r="H184" s="280" t="s">
        <v>703</v>
      </c>
      <c r="I184" s="280" t="s">
        <v>661</v>
      </c>
      <c r="J184" s="280"/>
      <c r="K184" s="328"/>
    </row>
    <row r="185" s="1" customFormat="1" ht="15" customHeight="1">
      <c r="B185" s="305"/>
      <c r="C185" s="280" t="s">
        <v>113</v>
      </c>
      <c r="D185" s="280"/>
      <c r="E185" s="280"/>
      <c r="F185" s="303" t="s">
        <v>632</v>
      </c>
      <c r="G185" s="280"/>
      <c r="H185" s="280" t="s">
        <v>704</v>
      </c>
      <c r="I185" s="280" t="s">
        <v>628</v>
      </c>
      <c r="J185" s="280">
        <v>50</v>
      </c>
      <c r="K185" s="328"/>
    </row>
    <row r="186" s="1" customFormat="1" ht="15" customHeight="1">
      <c r="B186" s="305"/>
      <c r="C186" s="280" t="s">
        <v>705</v>
      </c>
      <c r="D186" s="280"/>
      <c r="E186" s="280"/>
      <c r="F186" s="303" t="s">
        <v>632</v>
      </c>
      <c r="G186" s="280"/>
      <c r="H186" s="280" t="s">
        <v>706</v>
      </c>
      <c r="I186" s="280" t="s">
        <v>707</v>
      </c>
      <c r="J186" s="280"/>
      <c r="K186" s="328"/>
    </row>
    <row r="187" s="1" customFormat="1" ht="15" customHeight="1">
      <c r="B187" s="305"/>
      <c r="C187" s="280" t="s">
        <v>708</v>
      </c>
      <c r="D187" s="280"/>
      <c r="E187" s="280"/>
      <c r="F187" s="303" t="s">
        <v>632</v>
      </c>
      <c r="G187" s="280"/>
      <c r="H187" s="280" t="s">
        <v>709</v>
      </c>
      <c r="I187" s="280" t="s">
        <v>707</v>
      </c>
      <c r="J187" s="280"/>
      <c r="K187" s="328"/>
    </row>
    <row r="188" s="1" customFormat="1" ht="15" customHeight="1">
      <c r="B188" s="305"/>
      <c r="C188" s="280" t="s">
        <v>710</v>
      </c>
      <c r="D188" s="280"/>
      <c r="E188" s="280"/>
      <c r="F188" s="303" t="s">
        <v>632</v>
      </c>
      <c r="G188" s="280"/>
      <c r="H188" s="280" t="s">
        <v>711</v>
      </c>
      <c r="I188" s="280" t="s">
        <v>707</v>
      </c>
      <c r="J188" s="280"/>
      <c r="K188" s="328"/>
    </row>
    <row r="189" s="1" customFormat="1" ht="15" customHeight="1">
      <c r="B189" s="305"/>
      <c r="C189" s="341" t="s">
        <v>712</v>
      </c>
      <c r="D189" s="280"/>
      <c r="E189" s="280"/>
      <c r="F189" s="303" t="s">
        <v>632</v>
      </c>
      <c r="G189" s="280"/>
      <c r="H189" s="280" t="s">
        <v>713</v>
      </c>
      <c r="I189" s="280" t="s">
        <v>714</v>
      </c>
      <c r="J189" s="342" t="s">
        <v>715</v>
      </c>
      <c r="K189" s="328"/>
    </row>
    <row r="190" s="1" customFormat="1" ht="15" customHeight="1">
      <c r="B190" s="305"/>
      <c r="C190" s="341" t="s">
        <v>42</v>
      </c>
      <c r="D190" s="280"/>
      <c r="E190" s="280"/>
      <c r="F190" s="303" t="s">
        <v>626</v>
      </c>
      <c r="G190" s="280"/>
      <c r="H190" s="277" t="s">
        <v>716</v>
      </c>
      <c r="I190" s="280" t="s">
        <v>717</v>
      </c>
      <c r="J190" s="280"/>
      <c r="K190" s="328"/>
    </row>
    <row r="191" s="1" customFormat="1" ht="15" customHeight="1">
      <c r="B191" s="305"/>
      <c r="C191" s="341" t="s">
        <v>718</v>
      </c>
      <c r="D191" s="280"/>
      <c r="E191" s="280"/>
      <c r="F191" s="303" t="s">
        <v>626</v>
      </c>
      <c r="G191" s="280"/>
      <c r="H191" s="280" t="s">
        <v>719</v>
      </c>
      <c r="I191" s="280" t="s">
        <v>661</v>
      </c>
      <c r="J191" s="280"/>
      <c r="K191" s="328"/>
    </row>
    <row r="192" s="1" customFormat="1" ht="15" customHeight="1">
      <c r="B192" s="305"/>
      <c r="C192" s="341" t="s">
        <v>720</v>
      </c>
      <c r="D192" s="280"/>
      <c r="E192" s="280"/>
      <c r="F192" s="303" t="s">
        <v>626</v>
      </c>
      <c r="G192" s="280"/>
      <c r="H192" s="280" t="s">
        <v>721</v>
      </c>
      <c r="I192" s="280" t="s">
        <v>661</v>
      </c>
      <c r="J192" s="280"/>
      <c r="K192" s="328"/>
    </row>
    <row r="193" s="1" customFormat="1" ht="15" customHeight="1">
      <c r="B193" s="305"/>
      <c r="C193" s="341" t="s">
        <v>722</v>
      </c>
      <c r="D193" s="280"/>
      <c r="E193" s="280"/>
      <c r="F193" s="303" t="s">
        <v>632</v>
      </c>
      <c r="G193" s="280"/>
      <c r="H193" s="280" t="s">
        <v>723</v>
      </c>
      <c r="I193" s="280" t="s">
        <v>661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724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725</v>
      </c>
      <c r="D200" s="344"/>
      <c r="E200" s="344"/>
      <c r="F200" s="344" t="s">
        <v>726</v>
      </c>
      <c r="G200" s="345"/>
      <c r="H200" s="344" t="s">
        <v>727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717</v>
      </c>
      <c r="D202" s="280"/>
      <c r="E202" s="280"/>
      <c r="F202" s="303" t="s">
        <v>43</v>
      </c>
      <c r="G202" s="280"/>
      <c r="H202" s="280" t="s">
        <v>728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44</v>
      </c>
      <c r="G203" s="280"/>
      <c r="H203" s="280" t="s">
        <v>729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47</v>
      </c>
      <c r="G204" s="280"/>
      <c r="H204" s="280" t="s">
        <v>730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45</v>
      </c>
      <c r="G205" s="280"/>
      <c r="H205" s="280" t="s">
        <v>731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46</v>
      </c>
      <c r="G206" s="280"/>
      <c r="H206" s="280" t="s">
        <v>732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673</v>
      </c>
      <c r="D208" s="280"/>
      <c r="E208" s="280"/>
      <c r="F208" s="303" t="s">
        <v>79</v>
      </c>
      <c r="G208" s="280"/>
      <c r="H208" s="280" t="s">
        <v>733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568</v>
      </c>
      <c r="G209" s="280"/>
      <c r="H209" s="280" t="s">
        <v>569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566</v>
      </c>
      <c r="G210" s="280"/>
      <c r="H210" s="280" t="s">
        <v>734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570</v>
      </c>
      <c r="G211" s="341"/>
      <c r="H211" s="332" t="s">
        <v>571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572</v>
      </c>
      <c r="G212" s="341"/>
      <c r="H212" s="332" t="s">
        <v>735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697</v>
      </c>
      <c r="D214" s="280"/>
      <c r="E214" s="280"/>
      <c r="F214" s="303">
        <v>1</v>
      </c>
      <c r="G214" s="341"/>
      <c r="H214" s="332" t="s">
        <v>736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737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738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739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2022-09-20T20:44:47Z</dcterms:created>
  <dcterms:modified xsi:type="dcterms:W3CDTF">2022-09-20T20:44:48Z</dcterms:modified>
</cp:coreProperties>
</file>